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ate1904="1" backupFile="1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172F5B20-93BC-47E7-9342-B68EE99DC940}" xr6:coauthVersionLast="47" xr6:coauthVersionMax="47" xr10:uidLastSave="{00000000-0000-0000-0000-000000000000}"/>
  <bookViews>
    <workbookView xWindow="-110" yWindow="-110" windowWidth="19420" windowHeight="11500" tabRatio="512" activeTab="2" xr2:uid="{00000000-000D-0000-FFFF-FFFF00000000}"/>
  </bookViews>
  <sheets>
    <sheet name="BS" sheetId="30" r:id="rId1"/>
    <sheet name="PL" sheetId="28" r:id="rId2"/>
    <sheet name="CE" sheetId="24" r:id="rId3"/>
    <sheet name="CF" sheetId="29" r:id="rId4"/>
  </sheets>
  <definedNames>
    <definedName name="_xlnm._FilterDatabase" localSheetId="2" hidden="1">CE!#REF!</definedName>
    <definedName name="_xlnm._FilterDatabase" localSheetId="3" hidden="1">CF!#REF!</definedName>
    <definedName name="_xlnm.Print_Area" localSheetId="0">BS!$A$1:$G$61</definedName>
    <definedName name="_xlnm.Print_Area" localSheetId="3">CF!$A$1:$G$80</definedName>
    <definedName name="_xlnm.Print_Area" localSheetId="1">PL!$A$1:$G$130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29" l="1"/>
  <c r="E71" i="29"/>
  <c r="E74" i="29"/>
  <c r="E13" i="29"/>
  <c r="E22" i="29"/>
  <c r="E21" i="29"/>
  <c r="E20" i="29"/>
  <c r="L32" i="24"/>
  <c r="P32" i="24" s="1"/>
  <c r="J29" i="24"/>
  <c r="J17" i="24"/>
  <c r="H29" i="24"/>
  <c r="H17" i="24"/>
  <c r="P28" i="24"/>
  <c r="P16" i="24"/>
  <c r="R25" i="24"/>
  <c r="L25" i="24"/>
  <c r="E94" i="28"/>
  <c r="E96" i="28" s="1"/>
  <c r="E75" i="28"/>
  <c r="E31" i="28"/>
  <c r="E19" i="28"/>
  <c r="E29" i="28"/>
  <c r="E10" i="28"/>
  <c r="G66" i="29" l="1"/>
  <c r="F34" i="24"/>
  <c r="D34" i="24"/>
  <c r="N30" i="24"/>
  <c r="N34" i="24" s="1"/>
  <c r="F30" i="24"/>
  <c r="D30" i="24"/>
  <c r="J30" i="24"/>
  <c r="J34" i="24" s="1"/>
  <c r="P30" i="24"/>
  <c r="L28" i="24"/>
  <c r="L29" i="24" l="1"/>
  <c r="R29" i="24" s="1"/>
  <c r="R28" i="24"/>
  <c r="P34" i="24"/>
  <c r="H30" i="24"/>
  <c r="H34" i="24" s="1"/>
  <c r="L30" i="24" l="1"/>
  <c r="L34" i="24" s="1"/>
  <c r="R32" i="24"/>
  <c r="R30" i="24" l="1"/>
  <c r="R34" i="24" s="1"/>
  <c r="G121" i="28"/>
  <c r="G114" i="28"/>
  <c r="G94" i="28"/>
  <c r="G78" i="28"/>
  <c r="G75" i="28"/>
  <c r="G84" i="28" s="1"/>
  <c r="G96" i="28" s="1"/>
  <c r="G56" i="28"/>
  <c r="G49" i="28"/>
  <c r="G57" i="28" s="1"/>
  <c r="G29" i="28"/>
  <c r="G13" i="28"/>
  <c r="G10" i="28"/>
  <c r="G19" i="28" s="1"/>
  <c r="G31" i="28" s="1"/>
  <c r="G33" i="28" s="1"/>
  <c r="G98" i="28" l="1"/>
  <c r="G9" i="29"/>
  <c r="G26" i="29" s="1"/>
  <c r="G43" i="29" s="1"/>
  <c r="G73" i="29" s="1"/>
  <c r="G75" i="29" s="1"/>
  <c r="G122" i="28"/>
  <c r="G123" i="28" s="1"/>
  <c r="G58" i="28"/>
  <c r="G58" i="30"/>
  <c r="E58" i="30"/>
  <c r="G44" i="30"/>
  <c r="E44" i="30"/>
  <c r="G20" i="30"/>
  <c r="E20" i="30"/>
  <c r="G59" i="30" l="1"/>
  <c r="E59" i="30"/>
  <c r="L20" i="24"/>
  <c r="P20" i="24" s="1"/>
  <c r="E121" i="28"/>
  <c r="E114" i="28"/>
  <c r="E78" i="28"/>
  <c r="R20" i="24" l="1"/>
  <c r="E122" i="28"/>
  <c r="E84" i="28"/>
  <c r="E98" i="28" s="1"/>
  <c r="E66" i="29"/>
  <c r="D18" i="24"/>
  <c r="D22" i="24" s="1"/>
  <c r="F18" i="24"/>
  <c r="F22" i="24" s="1"/>
  <c r="J18" i="24"/>
  <c r="J22" i="24" s="1"/>
  <c r="L17" i="24"/>
  <c r="R17" i="24" s="1"/>
  <c r="L16" i="24"/>
  <c r="L13" i="24"/>
  <c r="R13" i="24" s="1"/>
  <c r="R16" i="24" l="1"/>
  <c r="E9" i="29"/>
  <c r="L18" i="24"/>
  <c r="E123" i="28"/>
  <c r="N18" i="24"/>
  <c r="N22" i="24" s="1"/>
  <c r="H18" i="24"/>
  <c r="H22" i="24" s="1"/>
  <c r="L22" i="24" l="1"/>
  <c r="P18" i="24"/>
  <c r="P22" i="24" s="1"/>
  <c r="R18" i="24" l="1"/>
  <c r="R22" i="24" s="1"/>
  <c r="E56" i="28" l="1"/>
  <c r="E49" i="28" l="1"/>
  <c r="E13" i="28"/>
  <c r="E33" i="28" l="1"/>
  <c r="E57" i="28"/>
  <c r="E26" i="29" l="1"/>
  <c r="E43" i="29" s="1"/>
  <c r="E58" i="28"/>
  <c r="E73" i="29" l="1"/>
  <c r="E75" i="29" s="1"/>
</calcChain>
</file>

<file path=xl/sharedStrings.xml><?xml version="1.0" encoding="utf-8"?>
<sst xmlns="http://schemas.openxmlformats.org/spreadsheetml/2006/main" count="284" uniqueCount="191">
  <si>
    <t>หมายเหตุ</t>
  </si>
  <si>
    <t>และชำระแล้ว</t>
  </si>
  <si>
    <t>ยังไม่ได้จัดสรร</t>
  </si>
  <si>
    <t>ค่าใช้จ่ายดอกเบี้ย</t>
  </si>
  <si>
    <t>กระแสเงินสดจากกิจกรรมดำเนินงาน</t>
  </si>
  <si>
    <t>กระแสเงินสดจากกิจกรรมลงทุน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</si>
  <si>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</si>
  <si>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</si>
  <si>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</si>
  <si>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</si>
  <si>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เงินรับฝาก</t>
  </si>
  <si>
    <t xml:space="preserve">   เงินรับฝาก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</si>
  <si>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</si>
  <si>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</si>
  <si>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</si>
  <si>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</si>
  <si>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</si>
  <si>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</si>
  <si>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</si>
  <si>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</si>
  <si>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</si>
  <si>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</si>
  <si>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</si>
  <si>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 xml:space="preserve">      ค่าเสื่อมราคาและค่าตัดจำหน่าย</t>
  </si>
  <si>
    <t xml:space="preserve">กำไรสะสม 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</si>
  <si>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</si>
  <si>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</si>
  <si>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</si>
  <si>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</si>
  <si>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</si>
  <si>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</si>
  <si>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</si>
  <si>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</si>
  <si>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</si>
  <si>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</si>
  <si>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</si>
  <si>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ดอกเบี้ยค้างรับจากเงินลงทุน</t>
  </si>
  <si>
    <t xml:space="preserve">      รายได้เงินปันผล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</si>
  <si>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</si>
  <si>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</si>
  <si>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</si>
  <si>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</si>
  <si>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</si>
  <si>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>รายได้รับล่วงหน้า</t>
  </si>
  <si>
    <t xml:space="preserve">   ทรัพย์สินรอการขาย</t>
  </si>
  <si>
    <t>ประมาณการหนี้สิน</t>
  </si>
  <si>
    <t xml:space="preserve">องค์ประกอบอื่นของส่วนของเจ้าของ 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</si>
  <si>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</si>
  <si>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</si>
  <si>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</si>
  <si>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</si>
  <si>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</si>
  <si>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</si>
  <si>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</si>
  <si>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</si>
  <si>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</si>
  <si>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</si>
  <si>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</si>
  <si>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</si>
  <si>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</si>
  <si>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</si>
  <si>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</si>
  <si>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</si>
  <si>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</si>
  <si>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ค่าใช้จ่ายในการดำเนินงานอื่น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</si>
  <si>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</si>
  <si>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</si>
  <si>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</si>
  <si>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 xml:space="preserve">   รายการที่จัดประเภทรายการใหม่เข้าไปไว้ในกำไรหรือขาดทุนในภายหลัง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</si>
  <si>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</si>
  <si>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</si>
  <si>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</si>
  <si>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</si>
  <si>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</si>
  <si>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 xml:space="preserve">      เงินสดรับดอกเบี้ย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</si>
  <si>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</si>
  <si>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</si>
  <si>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กำไรจากการดำเนินงานก่อนการเปลี่ยนแปลงในสินทรัพย์และหนี้สินดำเนินงาน</t>
  </si>
  <si>
    <t xml:space="preserve">   รายได้รับล่วงหน้า</t>
  </si>
  <si>
    <t>เงินสดจ่ายชำระหนี้สินตามสัญญาเช่า</t>
  </si>
  <si>
    <t>ยอดคงเหลือ ณ วันที่ 1 มกราคม 2567</t>
  </si>
  <si>
    <t>(พันบาท)</t>
  </si>
  <si>
    <t xml:space="preserve">สำหรับงวดสามเดือนสิ้นสุด       </t>
  </si>
  <si>
    <t>2567</t>
  </si>
  <si>
    <t>31 ธันวาคม</t>
  </si>
  <si>
    <t>หนี้สิน</t>
  </si>
  <si>
    <t>ตราสารหนี้ที่ออกและเงินกู้ยืม</t>
  </si>
  <si>
    <t>หนี้สินตามสัญญาเช่า</t>
  </si>
  <si>
    <t xml:space="preserve">   ทุนจดทะเบียน  </t>
  </si>
  <si>
    <t xml:space="preserve">   ทุนที่ออกและชำระแล้ว </t>
  </si>
  <si>
    <t>ส่วนเกินมูลค่าหุ้น</t>
  </si>
  <si>
    <t xml:space="preserve">   จัดสรรแล้ว</t>
  </si>
  <si>
    <t xml:space="preserve">      ทุนสำรองตามกฎหมาย</t>
  </si>
  <si>
    <t>งบกำไรขาดทุนและกำไรขาดทุนเบ็ดเสร็จอื่น (ไม่ได้ตรวจสอบ)</t>
  </si>
  <si>
    <t xml:space="preserve">   ค่าใช้จ่ายเกี่ยวกับพนักงาน</t>
  </si>
  <si>
    <t xml:space="preserve">   ค่าตอบแทนกรรมการ</t>
  </si>
  <si>
    <t xml:space="preserve">   ค่าภาษีอากร</t>
  </si>
  <si>
    <t xml:space="preserve">   ค่าใช้จ่ายส่งเสริมการขายและโฆษณา</t>
  </si>
  <si>
    <t xml:space="preserve">   ค่าตัดจำหน่ายสินทรัพย์ไม่มีตัวตน</t>
  </si>
  <si>
    <t xml:space="preserve">   ค่าบริการด้านงานสนับสนุน</t>
  </si>
  <si>
    <t xml:space="preserve">   อื่น ๆ</t>
  </si>
  <si>
    <t>กำไรสุทธิ</t>
  </si>
  <si>
    <t>กำไรขาดทุนเบ็ดเสร็จอื่น</t>
  </si>
  <si>
    <t>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</si>
  <si>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</t>
  </si>
  <si>
    <t xml:space="preserve">   มูลค่ายุติธรรมผ่านกำไรขาดทุนเบ็ดเสร็จอื่น</t>
  </si>
  <si>
    <t>กำไรต่อหุ้น</t>
  </si>
  <si>
    <t xml:space="preserve">   กำไรสุทธิ</t>
  </si>
  <si>
    <t>ทุนสำรอง</t>
  </si>
  <si>
    <t>ตามกฎหมาย</t>
  </si>
  <si>
    <t>งบกระแสเงินสด (ไม่ได้ตรวจสอบ)</t>
  </si>
  <si>
    <t>รายการปรับกระทบกำไรจากการดำเนินงานก่อนภาษีเงินได้เป็น</t>
  </si>
  <si>
    <t xml:space="preserve">   เงินสดรับ (จ่าย) จากกิจกรรมดำเนินงาน</t>
  </si>
  <si>
    <t xml:space="preserve">      ประมาณการหนี้สินสำหรับผลประโยชน์พนักงาน</t>
  </si>
  <si>
    <t>ข้อมูลเพิ่มเติมเกี่ยวกับงบกระแสเงินสด</t>
  </si>
  <si>
    <t>งบฐานะการเงิน</t>
  </si>
  <si>
    <t>งบการเปลี่ยนแปลงส่วนของเจ้าของ (ไม่ได้ตรวจสอบ)</t>
  </si>
  <si>
    <t>กำไร (ขาดทุน) สุทธิจากเครื่องมือทางการเงินที่วัดมูลค่าด้วยมูลค่ายุติธรรม</t>
  </si>
  <si>
    <t xml:space="preserve">สินทรัพย์ภาษีเงินได้รอการตัดบัญชี </t>
  </si>
  <si>
    <t>ภาษีเงินได้ค้างจ่าย</t>
  </si>
  <si>
    <t>เจ้าของ</t>
  </si>
  <si>
    <t>รวมส่วนของ</t>
  </si>
  <si>
    <t>30 กันยายน</t>
  </si>
  <si>
    <t>วันที่ 30 กันยายน</t>
  </si>
  <si>
    <t xml:space="preserve">สำหรับงวดเก้าเดือนสิ้นสุด       </t>
  </si>
  <si>
    <t>สำหรับงวดเก้าเดือนสิ้นสุดวันที่ 30 กันยายน 2567</t>
  </si>
  <si>
    <t>ยอดคงเหลือ ณ วันที่ 30 กันยายน 2567</t>
  </si>
  <si>
    <t>ภาษีเงินได้เกี่ยวกับองค์ประกอบของกำไรขาดทุนเบ็ดเสร็จอื่นสำหรับ</t>
  </si>
  <si>
    <t>รวมกำไรขาดทุนเบ็ดเสร็จอื่นสุทธิ</t>
  </si>
  <si>
    <t>กำไรขาดทุนเบ็ดเสร็จรวม</t>
  </si>
  <si>
    <t>กำไรขาดทุนเบ็ดเสร็จสำหรับงวด</t>
  </si>
  <si>
    <t xml:space="preserve">   กำไรขาดทุนเบ็ดเสร็จอื่น</t>
  </si>
  <si>
    <t>รวมกำไรขาดทุนเบ็ดเสร็จสำหรับงวด</t>
  </si>
  <si>
    <t>ส่วนเกินมูลค่าหุ้นสามัญ</t>
  </si>
  <si>
    <t>(ขาดทุน) กำไรจาก</t>
  </si>
  <si>
    <t>การวัดมูลค่าเงินลงทุน</t>
  </si>
  <si>
    <t>ในตราสารหนี้ด้วยมูลค่า</t>
  </si>
  <si>
    <t>ยุติธรรมผ่านกำไรขาดทุน</t>
  </si>
  <si>
    <t>เบ็ดเสร็จอื่น</t>
  </si>
  <si>
    <t>เงินลงทุนในตราสารทุน</t>
  </si>
  <si>
    <t>ที่กำหนดให้วัดมูลค่า</t>
  </si>
  <si>
    <t>ด้วยมูลค่ายุติธรรม</t>
  </si>
  <si>
    <t>ผ่านกำไรขาดทุน</t>
  </si>
  <si>
    <t>รวมองค์ประกอบอื่น</t>
  </si>
  <si>
    <t>ของส่วนของเจ้าของ</t>
  </si>
  <si>
    <t>องค์ประกอบอื่นของส่วนของเจ้าของ</t>
  </si>
  <si>
    <t>โอนไปกำไรสะสม</t>
  </si>
  <si>
    <t>เงินสดรับจากดอกเบี้ย</t>
  </si>
  <si>
    <t>เงินสดรับจากเงินปันผล</t>
  </si>
  <si>
    <t>เงินสดจ่ายในการซื้อเงินลงทุนในตราสารหนี้ที่วัดมูลค่าด้วยราคาทุนตัดจำหน่าย</t>
  </si>
  <si>
    <t>เงินสดรับจากการไถ่ถอนเงินลงทุนในตราสารหนี้ที่วัดมูลค่าด้วยราคาทุนตัดจำหน่าย</t>
  </si>
  <si>
    <t>เงินสดจ่ายในการซื้อเงินลงทุนในตราสารหนี้ที่วัดมูลค่าด้วยมูลค่ายุติธรรม</t>
  </si>
  <si>
    <t>ผ่านกำไรขาดทุนเบ็ดเสร็จอื่น</t>
  </si>
  <si>
    <t>เงินสดรับจากการจำหน่ายและไถ่ถอนเงินลงทุนในตราสารหนี้ที่วัดมูลค่าด้วยมูลค่ายุติธรรม</t>
  </si>
  <si>
    <t>เงินสดรับจากการจำหน่ายและรับคืนทุนจากเงินลงทุนในตราสารทุน</t>
  </si>
  <si>
    <t>ที่กำหนดให้วัดมูลค่าด้วยมูลค่ายุติธรรมผ่านกำไรขาดทุนเบ็ดเสร็จอื่น</t>
  </si>
  <si>
    <t>เงินสดจ่ายในการซื้ออาคารและอุปกรณ์</t>
  </si>
  <si>
    <t>เงินสดจ่ายในการซื้อสินทรัพย์ไม่มีตัวตน</t>
  </si>
  <si>
    <t>เงินสด ณ วันที่ 1 มกราคม</t>
  </si>
  <si>
    <t>เงินสด ณ วันที่ 30 กันยายน</t>
  </si>
  <si>
    <t>รายการที่มิใช่เงินสด:</t>
  </si>
  <si>
    <t xml:space="preserve">ที่ดิน อาคารและอุปกรณ์สุทธิ </t>
  </si>
  <si>
    <t xml:space="preserve">   ค่าใช้จ่ายเกี่ยวกับอาคารและอุปกรณ์</t>
  </si>
  <si>
    <t>2568</t>
  </si>
  <si>
    <t>สำหรับงวดเก้าเดือนสิ้นสุดวันที่ 30 กันยายน 2568</t>
  </si>
  <si>
    <t>ยอดคงเหลือ ณ วันที่ 1 มกราคม 2568</t>
  </si>
  <si>
    <t>ยอดคงเหลือ ณ วันที่ 30 กันยายน 2568</t>
  </si>
  <si>
    <r>
      <t xml:space="preserve">กำไรต่อหุ้นขั้นพื้นฐาน </t>
    </r>
    <r>
      <rPr>
        <i/>
        <sz val="15"/>
        <rFont val="Angsana New"/>
        <family val="1"/>
      </rPr>
      <t>(บาท)</t>
    </r>
  </si>
  <si>
    <r>
      <t>กำไรต่อหุ้นขั้นพื้นฐาน</t>
    </r>
    <r>
      <rPr>
        <i/>
        <sz val="15"/>
        <rFont val="Angsana New"/>
        <family val="1"/>
      </rPr>
      <t xml:space="preserve"> (บาท)</t>
    </r>
  </si>
  <si>
    <t xml:space="preserve">      ผลขาดทุนจากการด้อยค่าของทรัพย์สินรอการขาย</t>
  </si>
  <si>
    <t>เงินสดรับจากการออกหุ้นกู้ด้อยสิทธิ</t>
  </si>
  <si>
    <t xml:space="preserve">      ประมาณการหนี้สินสำหรับคดีความ</t>
  </si>
  <si>
    <t>เงินสดสุทธิได้มาจาก (ใช้ไปใน) กิจกรรมจัดหาเงิน</t>
  </si>
  <si>
    <t>(ไม่ได้ตรวจสอบ)</t>
  </si>
  <si>
    <t>6, 11</t>
  </si>
  <si>
    <t>8, 11</t>
  </si>
  <si>
    <t>กำไรสุทธิจากเงินลงทุน</t>
  </si>
  <si>
    <t>กำไรจากการวัดมูลค่าเงินลงทุนในตราสารหนี้ด้วยมูลค่ายุติธรรม</t>
  </si>
  <si>
    <t>กำไรจากเงินลงทุนในตราสารทุนที่กำหนดให้วัดมูลค่าด้วย</t>
  </si>
  <si>
    <t xml:space="preserve">      (กำไร) ขาดทุนจากเครื่องมือทางการเงินที่วัดมูลค่าด้วยมูลค่ายุติธรรมผ่านกำไรหรือขาดทุน</t>
  </si>
  <si>
    <t xml:space="preserve">      ขาดทุน (กำไร) จากการจำหน่าย/ตัดจำหน่ายส่วนปรับปรุงอาคารเช่าและอุปกรณ์</t>
  </si>
  <si>
    <t xml:space="preserve">      (กำไร) ขาดทุนจากการเปลี่ยนแปลงสัญญาเช่า</t>
  </si>
  <si>
    <t xml:space="preserve">      (กำไร) ขาดทุนจากการจำหน่ายเงินลงทุน 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</si>
  <si>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</si>
  <si>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</si>
  <si>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เงินสดสุทธิใช้ไปในกิจกรรมดำเนินงาน</t>
  </si>
  <si>
    <t>เงินสดสุทธิได้มาจากกิจกรรมลงทุน</t>
  </si>
  <si>
    <t>เงินสด (ลดลง) เพิ่มขึ้นสุทธิ</t>
  </si>
  <si>
    <t>กำไร (ขาดทุน) สุทธิจากเงินลงทุน</t>
  </si>
  <si>
    <t>กำไรสุทธิจากเครื่องมือทางการเงินที่วัดมูลค่าด้วยมูลค่ายุติธรรม</t>
  </si>
  <si>
    <t xml:space="preserve">เจ้าหนี้ค่าซื้ออุปกรณ์และสินทรัพย์ไม่มีตัวตน (ลดลง) เพิ่มขึ้น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</si>
</sst>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_);_(* \(#,##0\);_(* &quot;-&quot;??_);_(@_)"/>
    <numFmt numFmtId="165" formatCode="0.0%"/>
    <numFmt numFmtId="166" formatCode="_(* #,##0_);_(* \(#,##0\);_(* &quot;-          &quot;??_);_(@_)"/>
    <numFmt numFmtId="167" formatCode="_(* #,##0.00_);_(* \(#,##0.00\);_(* &quot;-          &quot;??_);_(@_)"/>
    <numFmt numFmtId="168" formatCode="_(* #,##0.00_);_(* \(#,##0.00\);_(* &quot;-&quot;_);_(@_)"/>
    <numFmt numFmtId="169" formatCode="#,##0.000;\-#,##0.000"/>
    <numFmt numFmtId="170" formatCode="#,##0.00000;\-#,##0.00000"/>
  </numFmts>
  <fonts count="2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sz val="15"/>
      <color theme="0"/>
      <name val="Angsana New"/>
      <family val="1"/>
    </font>
    <font>
      <i/>
      <u/>
      <sz val="15"/>
      <name val="Angsana New"/>
      <family val="1"/>
    </font>
    <font>
      <b/>
      <i/>
      <sz val="15"/>
      <name val="Angsana New"/>
      <family val="1"/>
    </font>
    <font>
      <sz val="15"/>
      <name val="Arial"/>
      <family val="2"/>
    </font>
    <font>
      <sz val="15"/>
      <color rgb="FFFF0000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sz val="16"/>
      <name val="Angsana New"/>
      <family val="1"/>
    </font>
    <font>
      <sz val="15"/>
      <color rgb="FFFFFF00"/>
      <name val="Angsana New"/>
      <family val="1"/>
    </font>
    <font>
      <i/>
      <sz val="11"/>
      <name val="Times New Roman"/>
      <family val="1"/>
    </font>
    <font>
      <b/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6" fillId="0" borderId="0"/>
    <xf numFmtId="0" fontId="10" fillId="0" borderId="0"/>
    <xf numFmtId="4" fontId="1" fillId="0" borderId="0" applyFont="0" applyFill="0" applyBorder="0" applyAlignment="0" applyProtection="0"/>
  </cellStyleXfs>
  <cellXfs count="173">
    <xf numFmtId="0" fontId="0" fillId="0" borderId="0" xfId="0"/>
    <xf numFmtId="38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Continuous" vertical="center"/>
    </xf>
    <xf numFmtId="166" fontId="10" fillId="0" borderId="0" xfId="1" applyNumberFormat="1" applyFont="1" applyFill="1" applyAlignment="1">
      <alignment horizontal="centerContinuous" vertical="center"/>
    </xf>
    <xf numFmtId="3" fontId="10" fillId="0" borderId="0" xfId="1" applyNumberFormat="1" applyFont="1" applyFill="1" applyAlignment="1">
      <alignment horizontal="centerContinuous" vertical="center"/>
    </xf>
    <xf numFmtId="166" fontId="10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39" fontId="10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38" fontId="9" fillId="0" borderId="0" xfId="0" applyNumberFormat="1" applyFont="1" applyAlignment="1">
      <alignment vertical="center"/>
    </xf>
    <xf numFmtId="38" fontId="10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41" fontId="10" fillId="0" borderId="0" xfId="1" applyNumberFormat="1" applyFont="1" applyFill="1" applyAlignment="1">
      <alignment horizontal="right" vertical="center"/>
    </xf>
    <xf numFmtId="41" fontId="10" fillId="0" borderId="0" xfId="0" applyNumberFormat="1" applyFont="1" applyAlignment="1">
      <alignment vertical="center"/>
    </xf>
    <xf numFmtId="168" fontId="10" fillId="0" borderId="0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 vertical="center"/>
    </xf>
    <xf numFmtId="166" fontId="10" fillId="0" borderId="0" xfId="1" applyNumberFormat="1" applyFont="1" applyFill="1" applyAlignment="1">
      <alignment vertical="center"/>
    </xf>
    <xf numFmtId="4" fontId="10" fillId="0" borderId="0" xfId="1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38" fontId="10" fillId="0" borderId="0" xfId="0" applyNumberFormat="1" applyFont="1" applyAlignment="1">
      <alignment horizontal="left" vertical="center"/>
    </xf>
    <xf numFmtId="41" fontId="10" fillId="0" borderId="0" xfId="1" applyNumberFormat="1" applyFont="1" applyFill="1" applyBorder="1" applyAlignment="1">
      <alignment horizontal="center" vertical="center"/>
    </xf>
    <xf numFmtId="39" fontId="10" fillId="0" borderId="0" xfId="1" applyNumberFormat="1" applyFont="1" applyFill="1" applyBorder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3" fontId="10" fillId="0" borderId="0" xfId="1" applyNumberFormat="1" applyFont="1" applyFill="1" applyAlignment="1">
      <alignment vertical="center"/>
    </xf>
    <xf numFmtId="166" fontId="12" fillId="0" borderId="0" xfId="1" applyNumberFormat="1" applyFont="1" applyFill="1" applyAlignment="1">
      <alignment horizontal="centerContinuous" vertical="center"/>
    </xf>
    <xf numFmtId="0" fontId="12" fillId="0" borderId="0" xfId="0" applyFont="1" applyAlignment="1">
      <alignment vertical="center"/>
    </xf>
    <xf numFmtId="166" fontId="12" fillId="0" borderId="0" xfId="1" applyNumberFormat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39" fontId="10" fillId="0" borderId="0" xfId="1" applyNumberFormat="1" applyFont="1" applyFill="1" applyAlignment="1">
      <alignment horizontal="centerContinuous" vertical="center"/>
    </xf>
    <xf numFmtId="0" fontId="9" fillId="0" borderId="0" xfId="0" applyFont="1" applyAlignment="1">
      <alignment vertical="center"/>
    </xf>
    <xf numFmtId="166" fontId="15" fillId="0" borderId="0" xfId="1" applyNumberFormat="1" applyFont="1" applyFill="1" applyAlignment="1">
      <alignment horizontal="right" vertical="center"/>
    </xf>
    <xf numFmtId="166" fontId="9" fillId="0" borderId="0" xfId="1" applyNumberFormat="1" applyFont="1" applyFill="1" applyAlignment="1">
      <alignment horizontal="right" vertical="center"/>
    </xf>
    <xf numFmtId="166" fontId="12" fillId="0" borderId="0" xfId="1" applyNumberFormat="1" applyFont="1" applyFill="1" applyAlignment="1">
      <alignment horizontal="right" vertical="center"/>
    </xf>
    <xf numFmtId="49" fontId="10" fillId="0" borderId="0" xfId="0" quotePrefix="1" applyNumberFormat="1" applyFont="1" applyAlignment="1">
      <alignment horizontal="center" vertical="center"/>
    </xf>
    <xf numFmtId="41" fontId="10" fillId="0" borderId="3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/>
    </xf>
    <xf numFmtId="41" fontId="10" fillId="0" borderId="3" xfId="1" applyNumberFormat="1" applyFont="1" applyFill="1" applyBorder="1" applyAlignment="1">
      <alignment horizontal="right"/>
    </xf>
    <xf numFmtId="38" fontId="12" fillId="0" borderId="0" xfId="0" applyNumberFormat="1" applyFont="1" applyAlignment="1">
      <alignment vertical="center"/>
    </xf>
    <xf numFmtId="39" fontId="10" fillId="0" borderId="0" xfId="1" applyNumberFormat="1" applyFont="1" applyFill="1" applyBorder="1" applyAlignment="1">
      <alignment horizontal="right" vertical="center"/>
    </xf>
    <xf numFmtId="39" fontId="10" fillId="0" borderId="0" xfId="1" applyNumberFormat="1" applyFont="1" applyFill="1" applyBorder="1" applyAlignment="1">
      <alignment horizontal="center" vertical="center"/>
    </xf>
    <xf numFmtId="39" fontId="9" fillId="0" borderId="0" xfId="1" applyNumberFormat="1" applyFont="1" applyFill="1" applyAlignment="1">
      <alignment horizontal="right" vertical="center"/>
    </xf>
    <xf numFmtId="39" fontId="9" fillId="0" borderId="0" xfId="1" applyNumberFormat="1" applyFont="1" applyFill="1" applyAlignment="1">
      <alignment vertical="center"/>
    </xf>
    <xf numFmtId="39" fontId="10" fillId="0" borderId="0" xfId="1" applyNumberFormat="1" applyFont="1" applyFill="1" applyAlignment="1">
      <alignment vertical="center"/>
    </xf>
    <xf numFmtId="37" fontId="10" fillId="0" borderId="0" xfId="1" applyNumberFormat="1" applyFont="1" applyFill="1" applyBorder="1" applyAlignment="1">
      <alignment horizontal="right" vertical="center"/>
    </xf>
    <xf numFmtId="37" fontId="10" fillId="0" borderId="0" xfId="1" applyNumberFormat="1" applyFont="1" applyFill="1" applyBorder="1" applyAlignment="1">
      <alignment vertical="center"/>
    </xf>
    <xf numFmtId="168" fontId="10" fillId="0" borderId="4" xfId="1" applyNumberFormat="1" applyFont="1" applyFill="1" applyBorder="1" applyAlignment="1">
      <alignment horizontal="right" vertical="center"/>
    </xf>
    <xf numFmtId="169" fontId="10" fillId="0" borderId="0" xfId="1" applyNumberFormat="1" applyFont="1" applyFill="1" applyBorder="1" applyAlignment="1">
      <alignment horizontal="right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right" vertical="center"/>
    </xf>
    <xf numFmtId="41" fontId="9" fillId="0" borderId="5" xfId="1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41" fontId="9" fillId="0" borderId="3" xfId="1" applyNumberFormat="1" applyFont="1" applyFill="1" applyBorder="1" applyAlignment="1">
      <alignment horizontal="right" vertical="center"/>
    </xf>
    <xf numFmtId="41" fontId="9" fillId="0" borderId="4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6" fillId="0" borderId="0" xfId="0" applyFont="1" applyAlignment="1">
      <alignment vertical="center" wrapText="1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right" vertical="center"/>
    </xf>
    <xf numFmtId="37" fontId="10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37" fontId="12" fillId="0" borderId="0" xfId="0" applyNumberFormat="1" applyFont="1" applyAlignment="1">
      <alignment vertical="center"/>
    </xf>
    <xf numFmtId="37" fontId="12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Continuous" vertical="center"/>
    </xf>
    <xf numFmtId="167" fontId="10" fillId="0" borderId="0" xfId="1" quotePrefix="1" applyNumberFormat="1" applyFont="1" applyFill="1" applyAlignment="1">
      <alignment horizontal="center" vertical="center"/>
    </xf>
    <xf numFmtId="3" fontId="11" fillId="0" borderId="0" xfId="1" applyNumberFormat="1" applyFont="1" applyFill="1" applyAlignment="1">
      <alignment vertical="center"/>
    </xf>
    <xf numFmtId="3" fontId="10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right" vertical="center"/>
    </xf>
    <xf numFmtId="41" fontId="10" fillId="0" borderId="3" xfId="0" applyNumberFormat="1" applyFont="1" applyBorder="1" applyAlignment="1">
      <alignment horizontal="right" vertical="center"/>
    </xf>
    <xf numFmtId="38" fontId="12" fillId="0" borderId="0" xfId="0" applyNumberFormat="1" applyFont="1" applyAlignment="1">
      <alignment horizontal="left" vertical="center"/>
    </xf>
    <xf numFmtId="41" fontId="10" fillId="0" borderId="0" xfId="0" applyNumberFormat="1" applyFont="1" applyAlignment="1">
      <alignment horizontal="right"/>
    </xf>
    <xf numFmtId="41" fontId="13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38" fontId="15" fillId="0" borderId="0" xfId="0" applyNumberFormat="1" applyFont="1" applyAlignment="1">
      <alignment vertical="center"/>
    </xf>
    <xf numFmtId="168" fontId="9" fillId="0" borderId="0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8" fillId="0" borderId="0" xfId="13" quotePrefix="1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41" fontId="9" fillId="0" borderId="5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vertical="center"/>
    </xf>
    <xf numFmtId="41" fontId="9" fillId="0" borderId="5" xfId="0" applyNumberFormat="1" applyFont="1" applyBorder="1" applyAlignment="1">
      <alignment horizontal="center" vertical="center"/>
    </xf>
    <xf numFmtId="41" fontId="9" fillId="0" borderId="0" xfId="0" applyNumberFormat="1" applyFont="1" applyAlignment="1">
      <alignment horizontal="center" vertical="center"/>
    </xf>
    <xf numFmtId="41" fontId="9" fillId="0" borderId="6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horizontal="right" vertical="center"/>
    </xf>
    <xf numFmtId="170" fontId="10" fillId="0" borderId="0" xfId="1" applyNumberFormat="1" applyFont="1" applyFill="1" applyAlignment="1">
      <alignment horizontal="right" vertical="center"/>
    </xf>
    <xf numFmtId="164" fontId="12" fillId="0" borderId="0" xfId="0" applyNumberFormat="1" applyFont="1" applyAlignment="1">
      <alignment horizontal="centerContinuous" vertical="center"/>
    </xf>
    <xf numFmtId="164" fontId="10" fillId="0" borderId="0" xfId="0" applyNumberFormat="1" applyFont="1" applyAlignment="1">
      <alignment horizontal="centerContinuous" vertical="center"/>
    </xf>
    <xf numFmtId="38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top"/>
    </xf>
    <xf numFmtId="0" fontId="15" fillId="0" borderId="0" xfId="0" applyFont="1" applyAlignment="1">
      <alignment horizontal="left"/>
    </xf>
    <xf numFmtId="0" fontId="15" fillId="0" borderId="0" xfId="12" applyFont="1"/>
    <xf numFmtId="0" fontId="10" fillId="0" borderId="0" xfId="12" applyFont="1" applyAlignment="1">
      <alignment horizontal="left"/>
    </xf>
    <xf numFmtId="0" fontId="10" fillId="0" borderId="0" xfId="12" applyFont="1"/>
    <xf numFmtId="0" fontId="9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18" fillId="0" borderId="0" xfId="12" applyFont="1" applyAlignment="1">
      <alignment horizontal="left"/>
    </xf>
    <xf numFmtId="164" fontId="20" fillId="0" borderId="0" xfId="1" applyNumberFormat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41" fontId="9" fillId="0" borderId="7" xfId="1" applyNumberFormat="1" applyFont="1" applyFill="1" applyBorder="1" applyAlignment="1">
      <alignment horizontal="right" vertical="center"/>
    </xf>
    <xf numFmtId="39" fontId="9" fillId="0" borderId="0" xfId="1" applyNumberFormat="1" applyFont="1" applyFill="1" applyBorder="1" applyAlignment="1">
      <alignment horizontal="right" vertical="center"/>
    </xf>
    <xf numFmtId="39" fontId="9" fillId="0" borderId="0" xfId="1" applyNumberFormat="1" applyFont="1" applyFill="1" applyBorder="1" applyAlignment="1">
      <alignment vertical="center"/>
    </xf>
    <xf numFmtId="38" fontId="10" fillId="0" borderId="0" xfId="0" applyNumberFormat="1" applyFont="1" applyAlignment="1">
      <alignment horizontal="left" vertical="center" indent="1"/>
    </xf>
    <xf numFmtId="38" fontId="10" fillId="0" borderId="0" xfId="9" applyNumberFormat="1" applyFont="1" applyAlignment="1">
      <alignment horizontal="left" vertical="center" indent="1"/>
    </xf>
    <xf numFmtId="3" fontId="10" fillId="0" borderId="0" xfId="1" applyNumberFormat="1" applyFont="1" applyAlignment="1">
      <alignment vertical="center"/>
    </xf>
    <xf numFmtId="41" fontId="13" fillId="0" borderId="0" xfId="0" applyNumberFormat="1" applyFont="1" applyAlignment="1">
      <alignment horizontal="right" vertical="center"/>
    </xf>
    <xf numFmtId="38" fontId="8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166" fontId="12" fillId="0" borderId="0" xfId="1" applyNumberFormat="1" applyFont="1" applyFill="1" applyAlignment="1">
      <alignment horizontal="center"/>
    </xf>
    <xf numFmtId="166" fontId="10" fillId="0" borderId="0" xfId="1" applyNumberFormat="1" applyFont="1" applyFill="1" applyAlignment="1">
      <alignment horizontal="center"/>
    </xf>
    <xf numFmtId="3" fontId="10" fillId="0" borderId="0" xfId="1" applyNumberFormat="1" applyFont="1" applyFill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/>
    <xf numFmtId="0" fontId="12" fillId="0" borderId="0" xfId="0" applyFont="1" applyAlignment="1">
      <alignment horizontal="center"/>
    </xf>
    <xf numFmtId="166" fontId="10" fillId="0" borderId="0" xfId="1" applyNumberFormat="1" applyFont="1" applyFill="1" applyBorder="1" applyAlignment="1">
      <alignment horizontal="right"/>
    </xf>
    <xf numFmtId="166" fontId="10" fillId="0" borderId="0" xfId="1" quotePrefix="1" applyNumberFormat="1" applyFont="1" applyFill="1" applyBorder="1" applyAlignment="1">
      <alignment horizontal="center"/>
    </xf>
    <xf numFmtId="38" fontId="9" fillId="0" borderId="0" xfId="0" applyNumberFormat="1" applyFont="1"/>
    <xf numFmtId="166" fontId="10" fillId="0" borderId="0" xfId="1" applyNumberFormat="1" applyFont="1" applyFill="1" applyAlignment="1">
      <alignment horizontal="right"/>
    </xf>
    <xf numFmtId="0" fontId="11" fillId="0" borderId="0" xfId="0" applyFont="1"/>
    <xf numFmtId="38" fontId="10" fillId="0" borderId="0" xfId="0" applyNumberFormat="1" applyFont="1"/>
    <xf numFmtId="41" fontId="10" fillId="0" borderId="0" xfId="1" applyNumberFormat="1" applyFont="1" applyFill="1" applyAlignment="1">
      <alignment horizontal="right"/>
    </xf>
    <xf numFmtId="4" fontId="10" fillId="0" borderId="0" xfId="1" applyFont="1" applyFill="1" applyBorder="1" applyAlignment="1">
      <alignment horizontal="right"/>
    </xf>
    <xf numFmtId="41" fontId="10" fillId="0" borderId="0" xfId="0" applyNumberFormat="1" applyFont="1"/>
    <xf numFmtId="168" fontId="10" fillId="0" borderId="0" xfId="1" applyNumberFormat="1" applyFont="1" applyFill="1" applyBorder="1" applyAlignment="1">
      <alignment horizontal="right"/>
    </xf>
    <xf numFmtId="0" fontId="18" fillId="0" borderId="0" xfId="0" quotePrefix="1" applyFont="1" applyAlignment="1">
      <alignment horizontal="left"/>
    </xf>
    <xf numFmtId="0" fontId="9" fillId="0" borderId="0" xfId="0" applyFont="1"/>
    <xf numFmtId="166" fontId="15" fillId="0" borderId="0" xfId="1" applyNumberFormat="1" applyFont="1" applyFill="1" applyAlignment="1"/>
    <xf numFmtId="166" fontId="9" fillId="0" borderId="0" xfId="1" applyNumberFormat="1" applyFont="1" applyFill="1" applyAlignment="1"/>
    <xf numFmtId="41" fontId="9" fillId="0" borderId="6" xfId="1" applyNumberFormat="1" applyFont="1" applyFill="1" applyBorder="1" applyAlignment="1">
      <alignment horizontal="right"/>
    </xf>
    <xf numFmtId="168" fontId="9" fillId="0" borderId="0" xfId="1" applyNumberFormat="1" applyFont="1" applyFill="1" applyBorder="1" applyAlignment="1">
      <alignment horizontal="right"/>
    </xf>
    <xf numFmtId="166" fontId="12" fillId="0" borderId="0" xfId="1" applyNumberFormat="1" applyFont="1" applyFill="1" applyAlignment="1"/>
    <xf numFmtId="166" fontId="10" fillId="0" borderId="0" xfId="1" applyNumberFormat="1" applyFont="1" applyFill="1" applyAlignment="1"/>
    <xf numFmtId="166" fontId="12" fillId="0" borderId="0" xfId="1" applyNumberFormat="1" applyFont="1" applyFill="1" applyBorder="1" applyAlignment="1"/>
    <xf numFmtId="166" fontId="10" fillId="0" borderId="0" xfId="1" applyNumberFormat="1" applyFont="1" applyFill="1" applyBorder="1" applyAlignment="1"/>
    <xf numFmtId="4" fontId="10" fillId="0" borderId="0" xfId="1" applyFont="1" applyFill="1" applyBorder="1" applyAlignment="1"/>
    <xf numFmtId="4" fontId="10" fillId="0" borderId="0" xfId="1" applyFont="1" applyFill="1" applyAlignment="1">
      <alignment horizontal="center"/>
    </xf>
    <xf numFmtId="166" fontId="10" fillId="0" borderId="0" xfId="1" quotePrefix="1" applyNumberFormat="1" applyFont="1" applyFill="1" applyBorder="1" applyAlignment="1"/>
    <xf numFmtId="38" fontId="15" fillId="0" borderId="0" xfId="0" applyNumberFormat="1" applyFont="1"/>
    <xf numFmtId="0" fontId="12" fillId="0" borderId="0" xfId="0" applyFont="1"/>
    <xf numFmtId="4" fontId="10" fillId="0" borderId="0" xfId="1" applyFont="1" applyFill="1" applyAlignment="1"/>
    <xf numFmtId="168" fontId="10" fillId="0" borderId="0" xfId="0" applyNumberFormat="1" applyFont="1"/>
    <xf numFmtId="41" fontId="9" fillId="0" borderId="5" xfId="1" applyNumberFormat="1" applyFont="1" applyFill="1" applyBorder="1" applyAlignment="1">
      <alignment horizontal="right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10" fillId="0" borderId="0" xfId="0" applyNumberFormat="1" applyFont="1" applyAlignment="1">
      <alignment horizontal="left"/>
    </xf>
    <xf numFmtId="41" fontId="10" fillId="0" borderId="4" xfId="1" applyNumberFormat="1" applyFont="1" applyFill="1" applyBorder="1" applyAlignment="1">
      <alignment horizontal="right"/>
    </xf>
    <xf numFmtId="41" fontId="10" fillId="0" borderId="0" xfId="1" applyNumberFormat="1" applyFont="1" applyFill="1" applyBorder="1" applyAlignment="1">
      <alignment horizontal="center"/>
    </xf>
    <xf numFmtId="168" fontId="10" fillId="0" borderId="0" xfId="1" applyNumberFormat="1" applyFont="1" applyFill="1" applyAlignment="1"/>
    <xf numFmtId="168" fontId="10" fillId="0" borderId="0" xfId="1" applyNumberFormat="1" applyFont="1" applyFill="1" applyBorder="1" applyAlignment="1"/>
    <xf numFmtId="41" fontId="9" fillId="4" borderId="5" xfId="1" applyNumberFormat="1" applyFont="1" applyFill="1" applyBorder="1" applyAlignment="1">
      <alignment horizontal="right"/>
    </xf>
    <xf numFmtId="41" fontId="9" fillId="0" borderId="4" xfId="1" applyNumberFormat="1" applyFont="1" applyFill="1" applyBorder="1" applyAlignment="1">
      <alignment horizontal="right"/>
    </xf>
    <xf numFmtId="41" fontId="9" fillId="4" borderId="4" xfId="1" applyNumberFormat="1" applyFont="1" applyFill="1" applyBorder="1" applyAlignment="1">
      <alignment horizontal="right"/>
    </xf>
    <xf numFmtId="41" fontId="21" fillId="0" borderId="0" xfId="14" applyNumberFormat="1" applyFont="1" applyFill="1" applyAlignment="1">
      <alignment horizontal="center"/>
    </xf>
    <xf numFmtId="41" fontId="17" fillId="0" borderId="0" xfId="1" applyNumberFormat="1" applyFont="1" applyFill="1" applyAlignment="1">
      <alignment horizontal="right"/>
    </xf>
    <xf numFmtId="41" fontId="13" fillId="0" borderId="0" xfId="14" applyNumberFormat="1" applyFont="1" applyFill="1" applyAlignment="1">
      <alignment horizontal="right"/>
    </xf>
    <xf numFmtId="39" fontId="10" fillId="0" borderId="0" xfId="1" applyNumberFormat="1" applyFont="1" applyFill="1" applyBorder="1" applyAlignment="1"/>
    <xf numFmtId="3" fontId="10" fillId="0" borderId="0" xfId="1" applyNumberFormat="1" applyFont="1" applyFill="1" applyAlignment="1"/>
    <xf numFmtId="0" fontId="22" fillId="0" borderId="0" xfId="0" applyFont="1" applyAlignment="1">
      <alignment horizontal="center" vertical="center"/>
    </xf>
    <xf numFmtId="37" fontId="23" fillId="0" borderId="0" xfId="0" applyNumberFormat="1" applyFont="1" applyAlignment="1">
      <alignment vertical="center"/>
    </xf>
    <xf numFmtId="41" fontId="9" fillId="0" borderId="0" xfId="1" applyNumberFormat="1" applyFont="1" applyFill="1" applyBorder="1" applyAlignment="1">
      <alignment horizontal="right"/>
    </xf>
    <xf numFmtId="41" fontId="9" fillId="4" borderId="0" xfId="1" applyNumberFormat="1" applyFont="1" applyFill="1" applyBorder="1" applyAlignment="1">
      <alignment horizontal="right"/>
    </xf>
    <xf numFmtId="166" fontId="12" fillId="0" borderId="0" xfId="1" quotePrefix="1" applyNumberFormat="1" applyFont="1" applyFill="1" applyBorder="1" applyAlignment="1">
      <alignment horizontal="center"/>
    </xf>
    <xf numFmtId="49" fontId="12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37" fontId="12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center" vertical="center"/>
    </xf>
    <xf numFmtId="37" fontId="10" fillId="0" borderId="3" xfId="0" applyNumberFormat="1" applyFont="1" applyBorder="1" applyAlignment="1">
      <alignment horizontal="center" vertical="center"/>
    </xf>
  </cellXfs>
  <cellStyles count="15">
    <cellStyle name="Comma" xfId="1" builtinId="3"/>
    <cellStyle name="Comma 155" xfId="14" xr:uid="{17E740E5-1DAC-4C5A-A77B-EBBE0B3AD6FE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Normal_FS-Thai" xfId="13" xr:uid="{915E14DD-6289-4FC8-BB52-FB6B7E238D4E}"/>
    <cellStyle name="Normal_SCBT_ENG_31Mar06_Excel" xfId="12" xr:uid="{CF906EB3-E0FA-49B4-B1EE-AC572A54F14D}"/>
    <cellStyle name="Percent [2]" xfId="10" xr:uid="{00000000-0005-0000-0000-00000B000000}"/>
    <cellStyle name="Quantity" xfId="11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F29F-8869-4DF8-91E2-194892C6E8F6}">
  <dimension ref="A1:I68"/>
  <sheetViews>
    <sheetView showGridLines="0" view="pageBreakPreview" topLeftCell="A70" zoomScale="85" zoomScaleNormal="85" zoomScaleSheetLayoutView="85" workbookViewId="0">
      <selection activeCell="E62" sqref="E62"/>
    </sheetView>
  </sheetViews>
  <sheetFormatPr defaultColWidth="10.90625" defaultRowHeight="21.5"/>
  <cols>
    <col min="1" max="1" width="50.6328125" style="118" customWidth="1"/>
    <col min="2" max="2" width="7.453125" style="118" customWidth="1"/>
    <col min="3" max="3" width="9.08984375" style="136" customWidth="1"/>
    <col min="4" max="4" width="1.08984375" style="137" customWidth="1"/>
    <col min="5" max="5" width="13.6328125" style="162" customWidth="1"/>
    <col min="6" max="6" width="1.08984375" style="162" customWidth="1"/>
    <col min="7" max="7" width="13.6328125" style="162" customWidth="1"/>
    <col min="8" max="8" width="0.453125" style="118" customWidth="1"/>
    <col min="9" max="16384" width="10.90625" style="118"/>
  </cols>
  <sheetData>
    <row r="1" spans="1:9" s="81" customFormat="1" ht="24" customHeight="1">
      <c r="A1" s="112" t="s">
        <v>52</v>
      </c>
      <c r="B1" s="113"/>
      <c r="C1" s="114"/>
      <c r="D1" s="115"/>
      <c r="E1" s="116"/>
      <c r="F1" s="116"/>
      <c r="G1" s="116"/>
    </row>
    <row r="2" spans="1:9" s="81" customFormat="1" ht="24" customHeight="1">
      <c r="A2" s="117" t="s">
        <v>115</v>
      </c>
      <c r="B2" s="113"/>
      <c r="C2" s="114"/>
      <c r="D2" s="115"/>
      <c r="E2" s="116"/>
      <c r="F2" s="116"/>
      <c r="G2" s="116"/>
    </row>
    <row r="3" spans="1:9" s="81" customFormat="1" ht="24" customHeight="1">
      <c r="A3" s="104"/>
      <c r="B3" s="113"/>
      <c r="C3" s="114"/>
      <c r="D3" s="115"/>
      <c r="E3" s="116"/>
      <c r="F3" s="116"/>
      <c r="G3" s="116"/>
    </row>
    <row r="4" spans="1:9" ht="24" customHeight="1">
      <c r="C4" s="119"/>
      <c r="D4" s="120"/>
      <c r="E4" s="121" t="s">
        <v>122</v>
      </c>
      <c r="F4" s="116"/>
      <c r="G4" s="121" t="s">
        <v>84</v>
      </c>
    </row>
    <row r="5" spans="1:9" ht="24" customHeight="1">
      <c r="A5" s="122" t="s">
        <v>12</v>
      </c>
      <c r="C5" s="119" t="s">
        <v>0</v>
      </c>
      <c r="D5" s="123"/>
      <c r="E5" s="121" t="s">
        <v>163</v>
      </c>
      <c r="F5" s="124"/>
      <c r="G5" s="121" t="s">
        <v>83</v>
      </c>
    </row>
    <row r="6" spans="1:9" ht="24" customHeight="1">
      <c r="A6" s="122"/>
      <c r="C6" s="119"/>
      <c r="D6" s="123"/>
      <c r="E6" s="121" t="s">
        <v>173</v>
      </c>
      <c r="F6" s="124"/>
      <c r="G6" s="121"/>
    </row>
    <row r="7" spans="1:9" ht="24" customHeight="1">
      <c r="C7" s="119"/>
      <c r="D7" s="123"/>
      <c r="E7" s="167" t="s">
        <v>81</v>
      </c>
      <c r="F7" s="167"/>
      <c r="G7" s="167"/>
    </row>
    <row r="8" spans="1:9" ht="24" customHeight="1">
      <c r="A8" s="125" t="s">
        <v>13</v>
      </c>
      <c r="C8" s="119"/>
      <c r="D8" s="119"/>
      <c r="E8" s="126">
        <v>575350</v>
      </c>
      <c r="F8" s="127"/>
      <c r="G8" s="126">
        <v>643315</v>
      </c>
      <c r="I8" s="128"/>
    </row>
    <row r="9" spans="1:9" ht="24" customHeight="1">
      <c r="A9" s="125" t="s">
        <v>56</v>
      </c>
      <c r="C9" s="163">
        <v>11</v>
      </c>
      <c r="D9" s="119"/>
      <c r="E9" s="126">
        <v>49715904</v>
      </c>
      <c r="F9" s="127"/>
      <c r="G9" s="126">
        <v>42391341</v>
      </c>
      <c r="I9" s="128"/>
    </row>
    <row r="10" spans="1:9" ht="24" customHeight="1">
      <c r="A10" s="125" t="s">
        <v>57</v>
      </c>
      <c r="C10" s="163"/>
      <c r="D10" s="119"/>
      <c r="E10" s="126">
        <v>756602</v>
      </c>
      <c r="F10" s="127"/>
      <c r="G10" s="126">
        <v>404812</v>
      </c>
      <c r="I10" s="128"/>
    </row>
    <row r="11" spans="1:9" ht="24" customHeight="1">
      <c r="A11" s="125" t="s">
        <v>58</v>
      </c>
      <c r="C11" s="163">
        <v>5</v>
      </c>
      <c r="D11" s="119"/>
      <c r="E11" s="126">
        <v>47870608</v>
      </c>
      <c r="F11" s="127"/>
      <c r="G11" s="126">
        <v>42728152</v>
      </c>
      <c r="I11" s="128"/>
    </row>
    <row r="12" spans="1:9" ht="24" customHeight="1">
      <c r="A12" s="125" t="s">
        <v>59</v>
      </c>
      <c r="C12" s="163" t="s">
        <v>174</v>
      </c>
      <c r="D12" s="119"/>
      <c r="E12" s="126">
        <v>258769512</v>
      </c>
      <c r="F12" s="129"/>
      <c r="G12" s="126">
        <v>241882214</v>
      </c>
      <c r="I12" s="128"/>
    </row>
    <row r="13" spans="1:9" ht="24" customHeight="1">
      <c r="A13" s="125" t="s">
        <v>60</v>
      </c>
      <c r="C13" s="163"/>
      <c r="D13" s="119"/>
      <c r="E13" s="126">
        <v>8120157</v>
      </c>
      <c r="F13" s="129"/>
      <c r="G13" s="126">
        <v>8124222</v>
      </c>
      <c r="I13" s="128"/>
    </row>
    <row r="14" spans="1:9" ht="24" customHeight="1">
      <c r="A14" s="130" t="s">
        <v>161</v>
      </c>
      <c r="C14" s="163"/>
      <c r="D14" s="119"/>
      <c r="E14" s="126">
        <v>485136</v>
      </c>
      <c r="F14" s="129"/>
      <c r="G14" s="126">
        <v>438610</v>
      </c>
      <c r="I14" s="128"/>
    </row>
    <row r="15" spans="1:9" ht="24" customHeight="1">
      <c r="A15" s="125" t="s">
        <v>62</v>
      </c>
      <c r="C15" s="163"/>
      <c r="D15" s="119"/>
      <c r="E15" s="126">
        <v>579329</v>
      </c>
      <c r="F15" s="129"/>
      <c r="G15" s="126">
        <v>631523</v>
      </c>
      <c r="I15" s="128"/>
    </row>
    <row r="16" spans="1:9" ht="24" customHeight="1">
      <c r="A16" s="125" t="s">
        <v>61</v>
      </c>
      <c r="C16" s="163"/>
      <c r="D16" s="119"/>
      <c r="E16" s="126">
        <v>511987</v>
      </c>
      <c r="F16" s="129"/>
      <c r="G16" s="126">
        <v>436370</v>
      </c>
      <c r="I16" s="128"/>
    </row>
    <row r="17" spans="1:9" ht="24" customHeight="1">
      <c r="A17" s="125" t="s">
        <v>118</v>
      </c>
      <c r="C17" s="163"/>
      <c r="D17" s="119"/>
      <c r="E17" s="126">
        <v>797169</v>
      </c>
      <c r="F17" s="129"/>
      <c r="G17" s="126">
        <v>1611636</v>
      </c>
      <c r="I17" s="128"/>
    </row>
    <row r="18" spans="1:9" ht="24" customHeight="1">
      <c r="A18" s="125" t="s">
        <v>36</v>
      </c>
      <c r="C18" s="163"/>
      <c r="D18" s="119"/>
      <c r="E18" s="126">
        <v>258959</v>
      </c>
      <c r="F18" s="129"/>
      <c r="G18" s="126">
        <v>103414</v>
      </c>
      <c r="I18" s="128"/>
    </row>
    <row r="19" spans="1:9" ht="24" customHeight="1">
      <c r="A19" s="125" t="s">
        <v>63</v>
      </c>
      <c r="C19" s="163">
        <v>11</v>
      </c>
      <c r="D19" s="119"/>
      <c r="E19" s="126">
        <v>784600</v>
      </c>
      <c r="F19" s="129"/>
      <c r="G19" s="126">
        <v>1050296</v>
      </c>
      <c r="I19" s="128"/>
    </row>
    <row r="20" spans="1:9" ht="24" customHeight="1" thickBot="1">
      <c r="A20" s="122" t="s">
        <v>14</v>
      </c>
      <c r="B20" s="131"/>
      <c r="C20" s="132"/>
      <c r="D20" s="133"/>
      <c r="E20" s="134">
        <f>SUM(E8:E19)</f>
        <v>369225313</v>
      </c>
      <c r="F20" s="135"/>
      <c r="G20" s="134">
        <f>SUM(G8:G19)</f>
        <v>340445905</v>
      </c>
      <c r="I20" s="128"/>
    </row>
    <row r="21" spans="1:9" ht="24" customHeight="1" thickTop="1">
      <c r="A21" s="125"/>
      <c r="E21" s="127"/>
      <c r="F21" s="127"/>
      <c r="G21" s="127"/>
    </row>
    <row r="22" spans="1:9" ht="24" customHeight="1">
      <c r="A22" s="125"/>
      <c r="C22" s="138"/>
      <c r="D22" s="139"/>
      <c r="E22" s="140"/>
      <c r="F22" s="140"/>
      <c r="G22" s="140"/>
    </row>
    <row r="23" spans="1:9" ht="24" customHeight="1">
      <c r="A23" s="125"/>
      <c r="C23" s="138"/>
      <c r="D23" s="139"/>
      <c r="E23" s="140"/>
      <c r="F23" s="140"/>
      <c r="G23" s="140"/>
    </row>
    <row r="24" spans="1:9" s="81" customFormat="1" ht="24" customHeight="1">
      <c r="A24" s="112" t="s">
        <v>52</v>
      </c>
      <c r="B24" s="113"/>
      <c r="C24" s="114"/>
      <c r="D24" s="115"/>
      <c r="E24" s="116"/>
      <c r="F24" s="116"/>
      <c r="G24" s="116"/>
    </row>
    <row r="25" spans="1:9" s="81" customFormat="1" ht="24" customHeight="1">
      <c r="A25" s="117" t="s">
        <v>115</v>
      </c>
      <c r="B25" s="113"/>
      <c r="C25" s="114"/>
      <c r="D25" s="115"/>
      <c r="E25" s="141"/>
      <c r="F25" s="141"/>
      <c r="G25" s="141"/>
    </row>
    <row r="26" spans="1:9" s="81" customFormat="1" ht="21.15" customHeight="1">
      <c r="A26" s="104"/>
      <c r="B26" s="113"/>
      <c r="C26" s="114"/>
      <c r="D26" s="115"/>
      <c r="E26" s="141"/>
      <c r="F26" s="141"/>
      <c r="G26" s="141"/>
    </row>
    <row r="27" spans="1:9" ht="23" customHeight="1">
      <c r="C27" s="119"/>
      <c r="D27" s="142"/>
      <c r="E27" s="121" t="s">
        <v>122</v>
      </c>
      <c r="F27" s="116"/>
      <c r="G27" s="121" t="s">
        <v>84</v>
      </c>
    </row>
    <row r="28" spans="1:9" ht="23" customHeight="1">
      <c r="A28" s="122" t="s">
        <v>38</v>
      </c>
      <c r="C28" s="119" t="s">
        <v>0</v>
      </c>
      <c r="D28" s="123"/>
      <c r="E28" s="121" t="s">
        <v>163</v>
      </c>
      <c r="F28" s="124"/>
      <c r="G28" s="121" t="s">
        <v>83</v>
      </c>
    </row>
    <row r="29" spans="1:9" ht="23" customHeight="1">
      <c r="A29" s="122"/>
      <c r="C29" s="119"/>
      <c r="D29" s="123"/>
      <c r="E29" s="121" t="s">
        <v>173</v>
      </c>
      <c r="F29" s="124"/>
      <c r="G29" s="121"/>
    </row>
    <row r="30" spans="1:9" ht="23" customHeight="1">
      <c r="C30" s="119"/>
      <c r="D30" s="123"/>
      <c r="E30" s="167" t="s">
        <v>81</v>
      </c>
      <c r="F30" s="167"/>
      <c r="G30" s="167"/>
    </row>
    <row r="31" spans="1:9" ht="23" customHeight="1">
      <c r="A31" s="143" t="s">
        <v>85</v>
      </c>
      <c r="C31" s="144"/>
      <c r="D31" s="118"/>
      <c r="E31" s="140"/>
      <c r="F31" s="145"/>
      <c r="G31" s="140"/>
    </row>
    <row r="32" spans="1:9" ht="23" customHeight="1">
      <c r="A32" s="125" t="s">
        <v>10</v>
      </c>
      <c r="C32" s="163">
        <v>11</v>
      </c>
      <c r="D32" s="119"/>
      <c r="E32" s="39">
        <v>296417346</v>
      </c>
      <c r="F32" s="129"/>
      <c r="G32" s="39">
        <v>279907724</v>
      </c>
      <c r="H32" s="146"/>
      <c r="I32" s="128"/>
    </row>
    <row r="33" spans="1:9" ht="23" customHeight="1">
      <c r="A33" s="125" t="s">
        <v>35</v>
      </c>
      <c r="C33" s="163">
        <v>11</v>
      </c>
      <c r="D33" s="119"/>
      <c r="E33" s="39">
        <v>15349029</v>
      </c>
      <c r="F33" s="129"/>
      <c r="G33" s="39">
        <v>10146141</v>
      </c>
      <c r="H33" s="146"/>
      <c r="I33" s="128"/>
    </row>
    <row r="34" spans="1:9" ht="23" customHeight="1">
      <c r="A34" s="125" t="s">
        <v>15</v>
      </c>
      <c r="C34" s="163"/>
      <c r="D34" s="119"/>
      <c r="E34" s="39">
        <v>863030</v>
      </c>
      <c r="F34" s="129"/>
      <c r="G34" s="39">
        <v>107945</v>
      </c>
      <c r="H34" s="146"/>
      <c r="I34" s="128"/>
    </row>
    <row r="35" spans="1:9" ht="23" customHeight="1">
      <c r="A35" s="125" t="s">
        <v>73</v>
      </c>
      <c r="C35" s="163"/>
      <c r="D35" s="119"/>
      <c r="E35" s="39">
        <v>507354</v>
      </c>
      <c r="F35" s="129"/>
      <c r="G35" s="39">
        <v>544959</v>
      </c>
      <c r="H35" s="146"/>
      <c r="I35" s="128"/>
    </row>
    <row r="36" spans="1:9" ht="23" customHeight="1">
      <c r="A36" s="125" t="s">
        <v>86</v>
      </c>
      <c r="C36" s="163" t="s">
        <v>175</v>
      </c>
      <c r="D36" s="119"/>
      <c r="E36" s="39">
        <v>7394189</v>
      </c>
      <c r="F36" s="129"/>
      <c r="G36" s="39">
        <v>7217716</v>
      </c>
      <c r="H36" s="146"/>
      <c r="I36" s="128"/>
    </row>
    <row r="37" spans="1:9" ht="23" customHeight="1">
      <c r="A37" s="125" t="s">
        <v>16</v>
      </c>
      <c r="C37" s="163">
        <v>11</v>
      </c>
      <c r="D37" s="119"/>
      <c r="E37" s="39">
        <v>1302974</v>
      </c>
      <c r="F37" s="129"/>
      <c r="G37" s="39">
        <v>1189282</v>
      </c>
      <c r="H37" s="146"/>
      <c r="I37" s="128"/>
    </row>
    <row r="38" spans="1:9" ht="23" customHeight="1">
      <c r="A38" s="125" t="s">
        <v>17</v>
      </c>
      <c r="C38" s="163">
        <v>11</v>
      </c>
      <c r="D38" s="119"/>
      <c r="E38" s="39">
        <v>1063659</v>
      </c>
      <c r="F38" s="129"/>
      <c r="G38" s="39">
        <v>988891</v>
      </c>
      <c r="H38" s="146"/>
      <c r="I38" s="128"/>
    </row>
    <row r="39" spans="1:9" ht="23" customHeight="1">
      <c r="A39" s="125" t="s">
        <v>87</v>
      </c>
      <c r="C39" s="163">
        <v>11</v>
      </c>
      <c r="D39" s="119"/>
      <c r="E39" s="39">
        <v>600406</v>
      </c>
      <c r="F39" s="129"/>
      <c r="G39" s="39">
        <v>657814</v>
      </c>
      <c r="H39" s="146"/>
      <c r="I39" s="128"/>
    </row>
    <row r="40" spans="1:9" ht="23" customHeight="1">
      <c r="A40" s="125" t="s">
        <v>45</v>
      </c>
      <c r="C40" s="163"/>
      <c r="D40" s="119"/>
      <c r="E40" s="39">
        <v>571360</v>
      </c>
      <c r="F40" s="129"/>
      <c r="G40" s="39">
        <v>547042</v>
      </c>
      <c r="H40" s="146"/>
      <c r="I40" s="128"/>
    </row>
    <row r="41" spans="1:9" ht="23" customHeight="1">
      <c r="A41" s="125" t="s">
        <v>119</v>
      </c>
      <c r="C41" s="163"/>
      <c r="D41" s="119"/>
      <c r="E41" s="39">
        <v>427917</v>
      </c>
      <c r="F41" s="129"/>
      <c r="G41" s="39">
        <v>378728</v>
      </c>
      <c r="H41" s="146"/>
      <c r="I41" s="128"/>
    </row>
    <row r="42" spans="1:9" ht="23" customHeight="1">
      <c r="A42" s="125" t="s">
        <v>43</v>
      </c>
      <c r="C42" s="163"/>
      <c r="D42" s="119"/>
      <c r="E42" s="39">
        <v>213785</v>
      </c>
      <c r="F42" s="129"/>
      <c r="G42" s="39">
        <v>225957</v>
      </c>
      <c r="H42" s="146"/>
      <c r="I42" s="128"/>
    </row>
    <row r="43" spans="1:9" ht="23" customHeight="1">
      <c r="A43" s="125" t="s">
        <v>18</v>
      </c>
      <c r="C43" s="163">
        <v>11</v>
      </c>
      <c r="D43" s="119"/>
      <c r="E43" s="39">
        <v>1408742</v>
      </c>
      <c r="F43" s="129"/>
      <c r="G43" s="39">
        <v>570193</v>
      </c>
      <c r="H43" s="146"/>
      <c r="I43" s="128"/>
    </row>
    <row r="44" spans="1:9" ht="23" customHeight="1">
      <c r="A44" s="122" t="s">
        <v>19</v>
      </c>
      <c r="C44" s="119"/>
      <c r="D44" s="119"/>
      <c r="E44" s="147">
        <f>SUM(E32:E43)</f>
        <v>326119791</v>
      </c>
      <c r="F44" s="135"/>
      <c r="G44" s="147">
        <f>SUM(G32:G43)</f>
        <v>302482392</v>
      </c>
      <c r="H44" s="146"/>
      <c r="I44" s="128"/>
    </row>
    <row r="45" spans="1:9" ht="17" customHeight="1">
      <c r="A45" s="122"/>
      <c r="C45" s="119"/>
      <c r="D45" s="119"/>
      <c r="E45" s="39"/>
      <c r="F45" s="129"/>
      <c r="G45" s="39"/>
      <c r="H45" s="146"/>
    </row>
    <row r="46" spans="1:9" ht="23" customHeight="1">
      <c r="A46" s="143" t="s">
        <v>39</v>
      </c>
      <c r="C46" s="148"/>
      <c r="D46" s="149"/>
      <c r="E46" s="126"/>
      <c r="F46" s="145"/>
      <c r="G46" s="126"/>
    </row>
    <row r="47" spans="1:9" ht="23" customHeight="1">
      <c r="A47" s="125" t="s">
        <v>20</v>
      </c>
      <c r="C47" s="119"/>
      <c r="D47" s="118"/>
      <c r="E47" s="126"/>
      <c r="F47" s="145"/>
      <c r="G47" s="126"/>
    </row>
    <row r="48" spans="1:9" ht="23" customHeight="1">
      <c r="A48" s="81" t="s">
        <v>88</v>
      </c>
      <c r="C48" s="119"/>
      <c r="D48" s="118"/>
      <c r="E48" s="126"/>
      <c r="F48" s="145"/>
      <c r="G48" s="126"/>
    </row>
    <row r="49" spans="1:9" ht="23" customHeight="1" thickBot="1">
      <c r="A49" s="150" t="s">
        <v>41</v>
      </c>
      <c r="C49" s="119"/>
      <c r="D49" s="118"/>
      <c r="E49" s="151">
        <v>20000000</v>
      </c>
      <c r="F49" s="145"/>
      <c r="G49" s="151">
        <v>20000000</v>
      </c>
      <c r="I49" s="128"/>
    </row>
    <row r="50" spans="1:9" ht="23" customHeight="1" thickTop="1">
      <c r="A50" s="81" t="s">
        <v>89</v>
      </c>
      <c r="C50" s="119"/>
      <c r="D50" s="119"/>
      <c r="E50" s="39"/>
      <c r="F50" s="152"/>
      <c r="G50" s="39"/>
      <c r="I50" s="128"/>
    </row>
    <row r="51" spans="1:9" ht="23" customHeight="1">
      <c r="A51" s="150" t="s">
        <v>41</v>
      </c>
      <c r="C51" s="119"/>
      <c r="D51" s="119"/>
      <c r="E51" s="39">
        <v>20000000</v>
      </c>
      <c r="F51" s="152"/>
      <c r="G51" s="39">
        <v>20000000</v>
      </c>
      <c r="I51" s="128"/>
    </row>
    <row r="52" spans="1:9" ht="23" customHeight="1">
      <c r="A52" s="150" t="s">
        <v>90</v>
      </c>
      <c r="C52" s="119"/>
      <c r="D52" s="119"/>
      <c r="E52" s="39">
        <v>10598915</v>
      </c>
      <c r="F52" s="152"/>
      <c r="G52" s="39">
        <v>10598915</v>
      </c>
      <c r="I52" s="128"/>
    </row>
    <row r="53" spans="1:9" ht="23" customHeight="1">
      <c r="A53" s="150" t="s">
        <v>46</v>
      </c>
      <c r="C53" s="119"/>
      <c r="D53" s="119"/>
      <c r="E53" s="39">
        <v>2526645</v>
      </c>
      <c r="F53" s="153"/>
      <c r="G53" s="39">
        <v>-1125232</v>
      </c>
      <c r="I53" s="128"/>
    </row>
    <row r="54" spans="1:9" ht="23" customHeight="1">
      <c r="A54" s="150" t="s">
        <v>21</v>
      </c>
      <c r="C54" s="119"/>
      <c r="D54" s="119"/>
      <c r="E54" s="39"/>
      <c r="F54" s="129"/>
      <c r="G54" s="39"/>
      <c r="I54" s="128"/>
    </row>
    <row r="55" spans="1:9" ht="23" customHeight="1">
      <c r="A55" s="81" t="s">
        <v>91</v>
      </c>
      <c r="C55" s="119"/>
      <c r="D55" s="119"/>
      <c r="E55" s="39"/>
      <c r="F55" s="129"/>
      <c r="G55" s="39"/>
      <c r="I55" s="128"/>
    </row>
    <row r="56" spans="1:9" ht="23" customHeight="1">
      <c r="A56" s="81" t="s">
        <v>92</v>
      </c>
      <c r="C56" s="119"/>
      <c r="D56" s="119"/>
      <c r="E56" s="39">
        <v>1164600</v>
      </c>
      <c r="F56" s="129"/>
      <c r="G56" s="39">
        <v>1164600</v>
      </c>
      <c r="I56" s="128"/>
    </row>
    <row r="57" spans="1:9" ht="23" customHeight="1">
      <c r="A57" s="150" t="s">
        <v>22</v>
      </c>
      <c r="C57" s="148"/>
      <c r="D57" s="149"/>
      <c r="E57" s="39">
        <v>8815362</v>
      </c>
      <c r="F57" s="154"/>
      <c r="G57" s="39">
        <v>7325230</v>
      </c>
      <c r="I57" s="128"/>
    </row>
    <row r="58" spans="1:9" ht="23" customHeight="1">
      <c r="A58" s="122" t="s">
        <v>34</v>
      </c>
      <c r="C58" s="144"/>
      <c r="D58" s="118"/>
      <c r="E58" s="147">
        <f>SUM(E51:E57)</f>
        <v>43105522</v>
      </c>
      <c r="F58" s="135"/>
      <c r="G58" s="155">
        <f>SUM(G51:G57)</f>
        <v>37963513</v>
      </c>
      <c r="I58" s="128"/>
    </row>
    <row r="59" spans="1:9" ht="23" customHeight="1" thickBot="1">
      <c r="A59" s="122" t="s">
        <v>40</v>
      </c>
      <c r="C59" s="144"/>
      <c r="D59" s="118"/>
      <c r="E59" s="156">
        <f>SUM(E58,E44)</f>
        <v>369225313</v>
      </c>
      <c r="F59" s="135"/>
      <c r="G59" s="157">
        <f>SUM(G58,G44)</f>
        <v>340445905</v>
      </c>
      <c r="I59" s="128"/>
    </row>
    <row r="60" spans="1:9" ht="23" customHeight="1" thickTop="1">
      <c r="A60" s="122"/>
      <c r="C60" s="144"/>
      <c r="D60" s="118"/>
      <c r="E60" s="165"/>
      <c r="F60" s="135"/>
      <c r="G60" s="166"/>
      <c r="I60" s="128"/>
    </row>
    <row r="61" spans="1:9" ht="24" customHeight="1">
      <c r="A61" s="125"/>
      <c r="C61" s="144"/>
      <c r="D61" s="118"/>
      <c r="E61" s="158"/>
      <c r="F61" s="159"/>
      <c r="G61" s="160"/>
      <c r="I61" s="128"/>
    </row>
    <row r="62" spans="1:9" ht="24" customHeight="1">
      <c r="A62" s="125"/>
      <c r="C62" s="144"/>
      <c r="D62" s="118"/>
      <c r="E62" s="164"/>
      <c r="F62" s="161"/>
      <c r="G62" s="161"/>
    </row>
    <row r="63" spans="1:9" ht="24" customHeight="1">
      <c r="E63" s="161"/>
      <c r="F63" s="161"/>
      <c r="G63" s="161"/>
    </row>
    <row r="64" spans="1:9" ht="24" customHeight="1">
      <c r="C64" s="138"/>
      <c r="D64" s="139"/>
      <c r="E64" s="161"/>
      <c r="F64" s="161"/>
      <c r="G64" s="161"/>
    </row>
    <row r="65" spans="1:7" ht="24" customHeight="1">
      <c r="A65" s="81"/>
      <c r="C65" s="138"/>
      <c r="D65" s="139"/>
      <c r="E65" s="161"/>
      <c r="F65" s="161"/>
      <c r="G65" s="161"/>
    </row>
    <row r="66" spans="1:7" ht="24" customHeight="1">
      <c r="C66" s="138"/>
      <c r="D66" s="139"/>
      <c r="E66" s="161"/>
      <c r="F66" s="161"/>
      <c r="G66" s="161"/>
    </row>
    <row r="67" spans="1:7" s="81" customFormat="1" ht="24" customHeight="1">
      <c r="A67" s="118"/>
      <c r="B67" s="118"/>
      <c r="C67" s="138"/>
      <c r="D67" s="139"/>
      <c r="E67" s="140"/>
      <c r="F67" s="140"/>
      <c r="G67" s="140"/>
    </row>
    <row r="68" spans="1:7" ht="24" customHeight="1">
      <c r="E68" s="145"/>
      <c r="F68" s="145"/>
      <c r="G68" s="145"/>
    </row>
  </sheetData>
  <mergeCells count="2">
    <mergeCell ref="E7:G7"/>
    <mergeCell ref="E30:G30"/>
  </mergeCells>
  <pageMargins left="0.8" right="0.8" top="0.48" bottom="0.5" header="0.5" footer="0.5"/>
  <pageSetup paperSize="9" scale="89" firstPageNumber="3" orientation="portrait" useFirstPageNumber="1" r:id="rId1"/>
  <headerFooter>
    <oddFooter>&amp;L&amp;"Angsana New,Regular"&amp;15   หมายเหตุประกอบงบการเงินเป็นส่วนหนึ่งของงบการเงินระหว่างกาลนี้&amp;"ApFont,Regular"&amp;10
&amp;C&amp;"Angsana New,Regular"&amp;15&amp;P</oddFooter>
  </headerFooter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7"/>
  <sheetViews>
    <sheetView showGridLines="0" view="pageBreakPreview" zoomScale="85" zoomScaleNormal="115" zoomScaleSheetLayoutView="85" zoomScalePageLayoutView="76" workbookViewId="0">
      <selection activeCell="C82" sqref="C82"/>
    </sheetView>
  </sheetViews>
  <sheetFormatPr defaultColWidth="10.90625" defaultRowHeight="24" customHeight="1"/>
  <cols>
    <col min="1" max="1" width="51.453125" style="10" customWidth="1"/>
    <col min="2" max="2" width="8.6328125" style="10" customWidth="1"/>
    <col min="3" max="3" width="9.08984375" style="29" bestFit="1" customWidth="1"/>
    <col min="4" max="4" width="1.453125" style="19" customWidth="1"/>
    <col min="5" max="5" width="14.453125" style="26" customWidth="1"/>
    <col min="6" max="6" width="1.453125" style="26" customWidth="1"/>
    <col min="7" max="7" width="14.453125" style="26" customWidth="1"/>
    <col min="8" max="16384" width="10.90625" style="10"/>
  </cols>
  <sheetData>
    <row r="1" spans="1:8" ht="24" customHeight="1">
      <c r="A1" s="94" t="s">
        <v>53</v>
      </c>
      <c r="B1" s="3"/>
      <c r="C1" s="27"/>
      <c r="D1" s="4"/>
      <c r="E1" s="5"/>
      <c r="F1" s="5"/>
      <c r="G1" s="5"/>
    </row>
    <row r="2" spans="1:8" ht="24" customHeight="1">
      <c r="A2" s="8" t="s">
        <v>93</v>
      </c>
      <c r="B2" s="3"/>
      <c r="C2" s="27"/>
      <c r="D2" s="4"/>
      <c r="E2" s="5"/>
      <c r="F2" s="5"/>
      <c r="G2" s="5"/>
    </row>
    <row r="3" spans="1:8" ht="24" customHeight="1">
      <c r="B3" s="3"/>
      <c r="C3" s="92"/>
      <c r="D3" s="93"/>
      <c r="E3" s="9"/>
      <c r="F3" s="32"/>
      <c r="G3" s="9"/>
    </row>
    <row r="4" spans="1:8" ht="24" customHeight="1">
      <c r="A4" s="8"/>
      <c r="B4" s="33"/>
      <c r="C4" s="34"/>
      <c r="D4" s="35"/>
      <c r="E4" s="169" t="s">
        <v>82</v>
      </c>
      <c r="F4" s="169"/>
      <c r="G4" s="169"/>
    </row>
    <row r="5" spans="1:8" ht="24" customHeight="1">
      <c r="A5" s="8"/>
      <c r="C5" s="36"/>
      <c r="D5" s="6"/>
      <c r="E5" s="169" t="s">
        <v>123</v>
      </c>
      <c r="F5" s="169"/>
      <c r="G5" s="169"/>
    </row>
    <row r="6" spans="1:8" ht="24" customHeight="1">
      <c r="A6" s="33"/>
      <c r="C6" s="14"/>
      <c r="D6" s="11"/>
      <c r="E6" s="37" t="s">
        <v>163</v>
      </c>
      <c r="F6" s="37"/>
      <c r="G6" s="37">
        <v>2567</v>
      </c>
    </row>
    <row r="7" spans="1:8" ht="24" customHeight="1">
      <c r="A7" s="33"/>
      <c r="C7" s="14"/>
      <c r="D7" s="11"/>
      <c r="E7" s="168" t="s">
        <v>81</v>
      </c>
      <c r="F7" s="168"/>
      <c r="G7" s="168"/>
    </row>
    <row r="8" spans="1:8" ht="24" customHeight="1">
      <c r="A8" s="13" t="s">
        <v>25</v>
      </c>
      <c r="C8" s="14"/>
      <c r="D8" s="10"/>
      <c r="E8" s="18">
        <v>3364105</v>
      </c>
      <c r="F8" s="18"/>
      <c r="G8" s="18">
        <v>3289544</v>
      </c>
      <c r="H8" s="16"/>
    </row>
    <row r="9" spans="1:8" ht="24" customHeight="1">
      <c r="A9" s="13" t="s">
        <v>3</v>
      </c>
      <c r="C9" s="14"/>
      <c r="D9" s="14"/>
      <c r="E9" s="18">
        <v>-1638163</v>
      </c>
      <c r="F9" s="18"/>
      <c r="G9" s="18">
        <v>-1519329</v>
      </c>
      <c r="H9" s="16"/>
    </row>
    <row r="10" spans="1:8" ht="24" customHeight="1">
      <c r="A10" s="12" t="s">
        <v>26</v>
      </c>
      <c r="C10" s="28"/>
      <c r="D10" s="10"/>
      <c r="E10" s="53">
        <f>SUM(E8:E9)</f>
        <v>1725942</v>
      </c>
      <c r="F10" s="51"/>
      <c r="G10" s="53">
        <f>SUM(G8:G9)</f>
        <v>1770215</v>
      </c>
      <c r="H10" s="16"/>
    </row>
    <row r="11" spans="1:8" ht="24" customHeight="1">
      <c r="A11" s="22" t="s">
        <v>27</v>
      </c>
      <c r="C11" s="14"/>
      <c r="D11" s="14"/>
      <c r="E11" s="39">
        <v>157746</v>
      </c>
      <c r="F11" s="39"/>
      <c r="G11" s="39">
        <v>118628</v>
      </c>
      <c r="H11" s="16"/>
    </row>
    <row r="12" spans="1:8" ht="24" customHeight="1">
      <c r="A12" s="22" t="s">
        <v>28</v>
      </c>
      <c r="C12" s="14"/>
      <c r="D12" s="14"/>
      <c r="E12" s="40">
        <v>-21886</v>
      </c>
      <c r="F12" s="39"/>
      <c r="G12" s="40">
        <v>-22644</v>
      </c>
      <c r="H12" s="16"/>
    </row>
    <row r="13" spans="1:8" ht="24" customHeight="1">
      <c r="A13" s="94" t="s">
        <v>29</v>
      </c>
      <c r="C13" s="14"/>
      <c r="D13" s="14"/>
      <c r="E13" s="53">
        <f>SUM(E11:E12)</f>
        <v>135860</v>
      </c>
      <c r="F13" s="51"/>
      <c r="G13" s="53">
        <f>SUM(G11:G12)</f>
        <v>95984</v>
      </c>
      <c r="H13" s="16"/>
    </row>
    <row r="14" spans="1:8" ht="24" customHeight="1">
      <c r="A14" s="22" t="s">
        <v>117</v>
      </c>
      <c r="C14" s="36"/>
      <c r="D14" s="6"/>
      <c r="E14" s="6"/>
      <c r="F14" s="6"/>
      <c r="G14" s="6"/>
    </row>
    <row r="15" spans="1:8" ht="24" customHeight="1">
      <c r="A15" s="22" t="s">
        <v>54</v>
      </c>
      <c r="C15" s="14"/>
      <c r="D15" s="14"/>
      <c r="E15" s="18">
        <v>71091</v>
      </c>
      <c r="F15" s="23"/>
      <c r="G15" s="18">
        <v>-43121</v>
      </c>
      <c r="H15" s="16"/>
    </row>
    <row r="16" spans="1:8" ht="24" customHeight="1">
      <c r="A16" s="22" t="s">
        <v>176</v>
      </c>
      <c r="C16" s="14"/>
      <c r="D16" s="14"/>
      <c r="E16" s="18">
        <v>259547</v>
      </c>
      <c r="F16" s="23"/>
      <c r="G16" s="18">
        <v>0</v>
      </c>
      <c r="H16" s="16"/>
    </row>
    <row r="17" spans="1:9" ht="24" customHeight="1">
      <c r="A17" s="22" t="s">
        <v>42</v>
      </c>
      <c r="C17" s="14"/>
      <c r="D17" s="14"/>
      <c r="E17" s="18">
        <v>66014</v>
      </c>
      <c r="F17" s="18"/>
      <c r="G17" s="18">
        <v>51349</v>
      </c>
      <c r="H17" s="16"/>
    </row>
    <row r="18" spans="1:9" ht="24" customHeight="1">
      <c r="A18" s="13" t="s">
        <v>66</v>
      </c>
      <c r="C18" s="14"/>
      <c r="D18" s="10"/>
      <c r="E18" s="18">
        <v>35171</v>
      </c>
      <c r="F18" s="18"/>
      <c r="G18" s="18">
        <v>24587</v>
      </c>
      <c r="H18" s="16"/>
    </row>
    <row r="19" spans="1:9" ht="24" customHeight="1">
      <c r="A19" s="12" t="s">
        <v>71</v>
      </c>
      <c r="C19" s="28"/>
      <c r="D19" s="10"/>
      <c r="E19" s="53">
        <f>SUM(E10,E13:E18)</f>
        <v>2293625</v>
      </c>
      <c r="F19" s="51"/>
      <c r="G19" s="53">
        <f>SUM(G10,G13:G18)</f>
        <v>1899014</v>
      </c>
      <c r="H19" s="16"/>
    </row>
    <row r="20" spans="1:9" ht="24" customHeight="1">
      <c r="A20" s="12" t="s">
        <v>64</v>
      </c>
      <c r="C20" s="28"/>
      <c r="D20" s="10"/>
      <c r="E20" s="18"/>
      <c r="F20" s="23"/>
      <c r="G20" s="18"/>
    </row>
    <row r="21" spans="1:9" ht="24" customHeight="1">
      <c r="A21" s="13" t="s">
        <v>94</v>
      </c>
      <c r="B21" s="16"/>
      <c r="C21" s="14"/>
      <c r="D21" s="10"/>
      <c r="E21" s="18">
        <v>540120</v>
      </c>
      <c r="F21" s="23"/>
      <c r="G21" s="18">
        <v>442104</v>
      </c>
      <c r="H21" s="16"/>
      <c r="I21" s="16"/>
    </row>
    <row r="22" spans="1:9" ht="24" customHeight="1">
      <c r="A22" s="13" t="s">
        <v>95</v>
      </c>
      <c r="B22" s="16"/>
      <c r="C22" s="14"/>
      <c r="D22" s="10"/>
      <c r="E22" s="18">
        <v>1804</v>
      </c>
      <c r="F22" s="23"/>
      <c r="G22" s="18">
        <v>2123</v>
      </c>
      <c r="H22" s="16"/>
      <c r="I22" s="16"/>
    </row>
    <row r="23" spans="1:9" ht="24" customHeight="1">
      <c r="A23" s="13" t="s">
        <v>162</v>
      </c>
      <c r="B23" s="16"/>
      <c r="C23" s="14"/>
      <c r="D23" s="10"/>
      <c r="E23" s="18">
        <v>227331</v>
      </c>
      <c r="F23" s="23"/>
      <c r="G23" s="18">
        <v>199191</v>
      </c>
      <c r="H23" s="16"/>
      <c r="I23" s="16"/>
    </row>
    <row r="24" spans="1:9" ht="24" customHeight="1">
      <c r="A24" s="13" t="s">
        <v>96</v>
      </c>
      <c r="B24" s="16"/>
      <c r="C24" s="14"/>
      <c r="D24" s="10"/>
      <c r="E24" s="18">
        <v>100003</v>
      </c>
      <c r="F24" s="23"/>
      <c r="G24" s="18">
        <v>100441</v>
      </c>
      <c r="H24" s="16"/>
      <c r="I24" s="16"/>
    </row>
    <row r="25" spans="1:9" ht="24" customHeight="1">
      <c r="A25" s="13" t="s">
        <v>97</v>
      </c>
      <c r="B25" s="16"/>
      <c r="C25" s="14"/>
      <c r="D25" s="10"/>
      <c r="E25" s="18">
        <v>48472</v>
      </c>
      <c r="F25" s="23"/>
      <c r="G25" s="18">
        <v>27991</v>
      </c>
      <c r="H25" s="16"/>
      <c r="I25" s="16"/>
    </row>
    <row r="26" spans="1:9" ht="24" customHeight="1">
      <c r="A26" s="13" t="s">
        <v>98</v>
      </c>
      <c r="B26" s="16"/>
      <c r="C26" s="14"/>
      <c r="D26" s="10"/>
      <c r="E26" s="18">
        <v>28641</v>
      </c>
      <c r="F26" s="23"/>
      <c r="G26" s="18">
        <v>24584</v>
      </c>
      <c r="H26" s="16"/>
      <c r="I26" s="16"/>
    </row>
    <row r="27" spans="1:9" ht="24" customHeight="1">
      <c r="A27" s="13" t="s">
        <v>99</v>
      </c>
      <c r="B27" s="16"/>
      <c r="C27" s="14"/>
      <c r="D27" s="10"/>
      <c r="E27" s="18">
        <v>111271</v>
      </c>
      <c r="F27" s="23"/>
      <c r="G27" s="18">
        <v>91643</v>
      </c>
      <c r="H27" s="16"/>
      <c r="I27" s="16"/>
    </row>
    <row r="28" spans="1:9" ht="24" customHeight="1">
      <c r="A28" s="13" t="s">
        <v>100</v>
      </c>
      <c r="B28" s="16"/>
      <c r="C28" s="41"/>
      <c r="D28" s="13"/>
      <c r="E28" s="18">
        <v>77479</v>
      </c>
      <c r="F28" s="23"/>
      <c r="G28" s="18">
        <v>58190</v>
      </c>
      <c r="H28" s="16"/>
      <c r="I28" s="16"/>
    </row>
    <row r="29" spans="1:9" ht="24" customHeight="1">
      <c r="A29" s="12" t="s">
        <v>65</v>
      </c>
      <c r="B29" s="13"/>
      <c r="C29" s="28"/>
      <c r="D29" s="10"/>
      <c r="E29" s="53">
        <f>SUM(E21:E28)</f>
        <v>1135121</v>
      </c>
      <c r="F29" s="23"/>
      <c r="G29" s="53">
        <f>SUM(G21:G28)</f>
        <v>946267</v>
      </c>
      <c r="H29" s="16"/>
    </row>
    <row r="30" spans="1:9" ht="24" customHeight="1">
      <c r="A30" s="13" t="s">
        <v>75</v>
      </c>
      <c r="B30" s="13"/>
      <c r="C30" s="14"/>
      <c r="D30" s="10"/>
      <c r="E30" s="38">
        <v>160017</v>
      </c>
      <c r="F30" s="23"/>
      <c r="G30" s="38">
        <v>267666</v>
      </c>
      <c r="H30" s="16"/>
    </row>
    <row r="31" spans="1:9" ht="24" customHeight="1">
      <c r="A31" s="12" t="s">
        <v>67</v>
      </c>
      <c r="B31" s="13"/>
      <c r="C31" s="28"/>
      <c r="D31" s="10"/>
      <c r="E31" s="52">
        <f>E19-E29-E30</f>
        <v>998487</v>
      </c>
      <c r="F31" s="51"/>
      <c r="G31" s="52">
        <f>G19-G29-G30</f>
        <v>685081</v>
      </c>
      <c r="H31" s="16"/>
    </row>
    <row r="32" spans="1:9" ht="24" customHeight="1">
      <c r="A32" s="13" t="s">
        <v>55</v>
      </c>
      <c r="B32" s="13"/>
      <c r="C32" s="14"/>
      <c r="D32" s="10"/>
      <c r="E32" s="38">
        <v>195842</v>
      </c>
      <c r="F32" s="18"/>
      <c r="G32" s="38">
        <v>132195</v>
      </c>
      <c r="H32" s="16"/>
    </row>
    <row r="33" spans="1:8" ht="24" customHeight="1">
      <c r="A33" s="12" t="s">
        <v>101</v>
      </c>
      <c r="B33" s="13"/>
      <c r="C33" s="28"/>
      <c r="D33" s="10"/>
      <c r="E33" s="53">
        <f>E31-E32</f>
        <v>802645</v>
      </c>
      <c r="F33" s="51"/>
      <c r="G33" s="53">
        <f>G31-G32</f>
        <v>552886</v>
      </c>
      <c r="H33" s="16"/>
    </row>
    <row r="34" spans="1:8" ht="24" customHeight="1">
      <c r="A34" s="12"/>
      <c r="B34" s="13"/>
      <c r="C34" s="28"/>
      <c r="D34" s="10"/>
      <c r="E34" s="18"/>
      <c r="F34" s="23"/>
      <c r="G34" s="18"/>
    </row>
    <row r="35" spans="1:8" ht="24" customHeight="1">
      <c r="A35" s="13"/>
      <c r="B35" s="13"/>
      <c r="C35" s="28"/>
      <c r="D35" s="10"/>
      <c r="E35" s="42"/>
      <c r="F35" s="43"/>
      <c r="G35" s="42"/>
    </row>
    <row r="36" spans="1:8" ht="24" customHeight="1">
      <c r="A36" s="94" t="s">
        <v>53</v>
      </c>
      <c r="B36" s="3"/>
      <c r="C36" s="27"/>
      <c r="D36" s="4"/>
      <c r="E36" s="5"/>
      <c r="F36" s="5"/>
      <c r="G36" s="5"/>
    </row>
    <row r="37" spans="1:8" ht="24" customHeight="1">
      <c r="A37" s="8" t="s">
        <v>93</v>
      </c>
      <c r="B37" s="3"/>
      <c r="C37" s="92"/>
      <c r="D37" s="93"/>
      <c r="E37" s="9"/>
      <c r="F37" s="32"/>
      <c r="G37" s="9"/>
    </row>
    <row r="38" spans="1:8" ht="24" customHeight="1">
      <c r="A38" s="8"/>
      <c r="B38" s="33"/>
      <c r="C38" s="34"/>
      <c r="D38" s="35"/>
      <c r="E38" s="44"/>
      <c r="F38" s="45"/>
      <c r="G38" s="44"/>
    </row>
    <row r="39" spans="1:8" ht="24" customHeight="1">
      <c r="A39" s="8"/>
      <c r="B39" s="33"/>
      <c r="C39" s="34"/>
      <c r="D39" s="35"/>
      <c r="E39" s="169" t="s">
        <v>82</v>
      </c>
      <c r="F39" s="169"/>
      <c r="G39" s="169"/>
    </row>
    <row r="40" spans="1:8" ht="24" customHeight="1">
      <c r="A40" s="8"/>
      <c r="B40" s="33"/>
      <c r="C40" s="34"/>
      <c r="D40" s="35"/>
      <c r="E40" s="169" t="s">
        <v>123</v>
      </c>
      <c r="F40" s="169"/>
      <c r="G40" s="169"/>
    </row>
    <row r="41" spans="1:8" ht="24" customHeight="1">
      <c r="A41" s="8"/>
      <c r="B41" s="33"/>
      <c r="C41" s="34"/>
      <c r="D41" s="35"/>
      <c r="E41" s="37" t="s">
        <v>163</v>
      </c>
      <c r="F41" s="37"/>
      <c r="G41" s="37">
        <v>2567</v>
      </c>
    </row>
    <row r="42" spans="1:8" ht="24" customHeight="1">
      <c r="A42" s="8"/>
      <c r="C42" s="36"/>
      <c r="D42" s="6"/>
      <c r="E42" s="168" t="s">
        <v>81</v>
      </c>
      <c r="F42" s="168"/>
      <c r="G42" s="168"/>
    </row>
    <row r="43" spans="1:8" ht="24" customHeight="1">
      <c r="A43" s="95" t="s">
        <v>102</v>
      </c>
      <c r="B43" s="13"/>
      <c r="C43" s="14"/>
      <c r="D43" s="10"/>
      <c r="E43" s="18"/>
      <c r="F43" s="23"/>
      <c r="G43" s="18"/>
    </row>
    <row r="44" spans="1:8" ht="24" customHeight="1">
      <c r="A44" s="96" t="s">
        <v>103</v>
      </c>
      <c r="B44" s="13"/>
      <c r="C44" s="28"/>
      <c r="D44" s="10"/>
      <c r="E44" s="18"/>
      <c r="F44" s="23"/>
      <c r="G44" s="18"/>
    </row>
    <row r="45" spans="1:8" ht="24" customHeight="1">
      <c r="A45" s="13" t="s">
        <v>177</v>
      </c>
      <c r="B45" s="13"/>
      <c r="C45" s="36"/>
      <c r="D45" s="10"/>
      <c r="E45" s="6"/>
      <c r="F45" s="6"/>
      <c r="G45" s="6"/>
    </row>
    <row r="46" spans="1:8" ht="24" customHeight="1">
      <c r="A46" s="13" t="s">
        <v>72</v>
      </c>
      <c r="B46" s="13"/>
      <c r="C46" s="36"/>
      <c r="D46" s="10"/>
      <c r="E46" s="18">
        <v>179400</v>
      </c>
      <c r="F46" s="23"/>
      <c r="G46" s="18">
        <v>566369</v>
      </c>
      <c r="H46" s="16"/>
    </row>
    <row r="47" spans="1:8" ht="24" customHeight="1">
      <c r="A47" s="13" t="s">
        <v>127</v>
      </c>
      <c r="B47" s="13"/>
      <c r="C47" s="36"/>
      <c r="D47" s="10"/>
      <c r="E47" s="18"/>
      <c r="F47" s="23"/>
      <c r="G47" s="18"/>
    </row>
    <row r="48" spans="1:8" ht="24" customHeight="1">
      <c r="A48" s="13" t="s">
        <v>68</v>
      </c>
      <c r="B48" s="13"/>
      <c r="C48" s="36"/>
      <c r="D48" s="10"/>
      <c r="E48" s="38">
        <v>-35880</v>
      </c>
      <c r="F48" s="23"/>
      <c r="G48" s="38">
        <v>-113274</v>
      </c>
      <c r="H48" s="16"/>
    </row>
    <row r="49" spans="1:8" ht="24" customHeight="1">
      <c r="A49" s="12"/>
      <c r="B49" s="12"/>
      <c r="C49" s="54"/>
      <c r="D49" s="33"/>
      <c r="E49" s="55">
        <f>SUM(E46:E48)</f>
        <v>143520</v>
      </c>
      <c r="F49" s="51"/>
      <c r="G49" s="55">
        <f>SUM(G46:G48)</f>
        <v>453095</v>
      </c>
      <c r="H49" s="16"/>
    </row>
    <row r="50" spans="1:8" ht="24" customHeight="1">
      <c r="A50" s="12"/>
      <c r="B50" s="12"/>
      <c r="C50" s="54"/>
      <c r="D50" s="33"/>
      <c r="E50" s="52"/>
      <c r="F50" s="51"/>
      <c r="G50" s="52"/>
      <c r="H50" s="16"/>
    </row>
    <row r="51" spans="1:8" ht="24" customHeight="1">
      <c r="A51" s="97" t="s">
        <v>104</v>
      </c>
      <c r="B51" s="13"/>
      <c r="C51" s="14"/>
      <c r="D51" s="10"/>
      <c r="E51" s="18"/>
      <c r="F51" s="23"/>
      <c r="G51" s="18"/>
    </row>
    <row r="52" spans="1:8" ht="24" customHeight="1">
      <c r="A52" s="98" t="s">
        <v>178</v>
      </c>
      <c r="B52" s="13"/>
      <c r="C52" s="14"/>
      <c r="D52" s="10"/>
      <c r="E52" s="18"/>
      <c r="F52" s="23"/>
      <c r="G52" s="18"/>
    </row>
    <row r="53" spans="1:8" ht="24" customHeight="1">
      <c r="A53" s="81" t="s">
        <v>105</v>
      </c>
      <c r="B53" s="13"/>
      <c r="C53" s="14"/>
      <c r="D53" s="10"/>
      <c r="E53" s="18">
        <v>2665917</v>
      </c>
      <c r="F53" s="23"/>
      <c r="G53" s="18">
        <v>581940</v>
      </c>
      <c r="H53" s="16"/>
    </row>
    <row r="54" spans="1:8" ht="24" customHeight="1">
      <c r="A54" s="81" t="s">
        <v>127</v>
      </c>
      <c r="B54" s="13"/>
      <c r="C54" s="14"/>
      <c r="D54" s="10"/>
      <c r="E54" s="18"/>
      <c r="F54" s="23"/>
      <c r="G54" s="18"/>
    </row>
    <row r="55" spans="1:8" ht="24" customHeight="1">
      <c r="A55" s="99" t="s">
        <v>69</v>
      </c>
      <c r="B55" s="13"/>
      <c r="C55" s="14"/>
      <c r="D55" s="10"/>
      <c r="E55" s="38">
        <v>-533183</v>
      </c>
      <c r="F55" s="23"/>
      <c r="G55" s="38">
        <v>-116388</v>
      </c>
      <c r="H55" s="16"/>
    </row>
    <row r="56" spans="1:8" ht="24" customHeight="1">
      <c r="A56" s="12"/>
      <c r="B56" s="12"/>
      <c r="C56" s="54"/>
      <c r="D56" s="33"/>
      <c r="E56" s="55">
        <f>SUM(E53:E55)</f>
        <v>2132734</v>
      </c>
      <c r="F56" s="51"/>
      <c r="G56" s="55">
        <f>SUM(G53:G55)</f>
        <v>465552</v>
      </c>
      <c r="H56" s="16"/>
    </row>
    <row r="57" spans="1:8" ht="24" customHeight="1">
      <c r="A57" s="100" t="s">
        <v>128</v>
      </c>
      <c r="B57" s="13"/>
      <c r="C57" s="36"/>
      <c r="D57" s="10"/>
      <c r="E57" s="53">
        <f>E49+E56</f>
        <v>2276254</v>
      </c>
      <c r="F57" s="51"/>
      <c r="G57" s="53">
        <f>G49+G56</f>
        <v>918647</v>
      </c>
      <c r="H57" s="16"/>
    </row>
    <row r="58" spans="1:8" ht="24" customHeight="1" thickBot="1">
      <c r="A58" s="100" t="s">
        <v>129</v>
      </c>
      <c r="B58" s="13"/>
      <c r="C58" s="28"/>
      <c r="D58" s="10"/>
      <c r="E58" s="56">
        <f>E57+E33</f>
        <v>3078899</v>
      </c>
      <c r="F58" s="51"/>
      <c r="G58" s="56">
        <f>G57+G33</f>
        <v>1471533</v>
      </c>
      <c r="H58" s="16"/>
    </row>
    <row r="59" spans="1:8" ht="24" customHeight="1" thickTop="1">
      <c r="A59" s="12"/>
      <c r="B59" s="13"/>
      <c r="C59" s="36"/>
      <c r="D59" s="10"/>
      <c r="E59" s="18"/>
      <c r="F59" s="23"/>
      <c r="G59" s="18"/>
    </row>
    <row r="60" spans="1:8" ht="24" customHeight="1">
      <c r="A60" s="101" t="s">
        <v>106</v>
      </c>
      <c r="C60" s="14"/>
      <c r="D60" s="10"/>
      <c r="E60" s="47"/>
      <c r="F60" s="48"/>
      <c r="G60" s="47"/>
    </row>
    <row r="61" spans="1:8" ht="24" customHeight="1" thickBot="1">
      <c r="A61" s="99" t="s">
        <v>167</v>
      </c>
      <c r="C61" s="14"/>
      <c r="D61" s="10"/>
      <c r="E61" s="49">
        <v>0.4</v>
      </c>
      <c r="F61" s="50"/>
      <c r="G61" s="49">
        <v>0.28000000000000003</v>
      </c>
    </row>
    <row r="62" spans="1:8" ht="24" customHeight="1" thickTop="1">
      <c r="A62" s="102"/>
      <c r="B62" s="13"/>
      <c r="C62" s="28"/>
      <c r="D62" s="10"/>
      <c r="E62" s="10"/>
      <c r="F62" s="10"/>
      <c r="G62" s="10"/>
      <c r="H62" s="16"/>
    </row>
    <row r="63" spans="1:8" ht="24" customHeight="1">
      <c r="A63" s="13"/>
      <c r="B63" s="13"/>
      <c r="C63" s="28"/>
      <c r="D63" s="10"/>
      <c r="E63" s="91"/>
      <c r="F63" s="46"/>
      <c r="G63" s="91"/>
    </row>
    <row r="64" spans="1:8" ht="24" customHeight="1">
      <c r="A64" s="13"/>
      <c r="B64" s="13"/>
      <c r="C64" s="28"/>
      <c r="D64" s="10"/>
      <c r="E64" s="9"/>
      <c r="F64" s="46"/>
      <c r="G64" s="9"/>
    </row>
    <row r="65" spans="1:7" ht="24" customHeight="1">
      <c r="C65" s="31"/>
      <c r="D65" s="25"/>
      <c r="E65" s="42"/>
      <c r="F65" s="24"/>
      <c r="G65" s="42"/>
    </row>
    <row r="66" spans="1:7" ht="24" customHeight="1">
      <c r="A66" s="94" t="s">
        <v>53</v>
      </c>
      <c r="B66" s="3"/>
      <c r="C66" s="27"/>
      <c r="D66" s="4"/>
      <c r="E66" s="5"/>
      <c r="F66" s="5"/>
      <c r="G66" s="5"/>
    </row>
    <row r="67" spans="1:7" ht="24" customHeight="1">
      <c r="A67" s="8" t="s">
        <v>93</v>
      </c>
      <c r="B67" s="3"/>
      <c r="C67" s="27"/>
      <c r="D67" s="4"/>
      <c r="E67" s="5"/>
      <c r="F67" s="5"/>
      <c r="G67" s="5"/>
    </row>
    <row r="68" spans="1:7" ht="24" customHeight="1">
      <c r="B68" s="3"/>
      <c r="C68" s="92"/>
      <c r="D68" s="93"/>
      <c r="E68" s="9"/>
      <c r="F68" s="32"/>
      <c r="G68" s="9"/>
    </row>
    <row r="69" spans="1:7" ht="24" customHeight="1">
      <c r="A69" s="8"/>
      <c r="B69" s="33"/>
      <c r="C69" s="34"/>
      <c r="D69" s="35"/>
      <c r="E69" s="169" t="s">
        <v>124</v>
      </c>
      <c r="F69" s="169"/>
      <c r="G69" s="169"/>
    </row>
    <row r="70" spans="1:7" ht="24" customHeight="1">
      <c r="A70" s="8"/>
      <c r="C70" s="36"/>
      <c r="D70" s="6"/>
      <c r="E70" s="169" t="s">
        <v>123</v>
      </c>
      <c r="F70" s="169"/>
      <c r="G70" s="169"/>
    </row>
    <row r="71" spans="1:7" ht="24" customHeight="1">
      <c r="A71" s="33"/>
      <c r="C71" s="14" t="s">
        <v>0</v>
      </c>
      <c r="D71" s="11"/>
      <c r="E71" s="37" t="s">
        <v>163</v>
      </c>
      <c r="F71" s="37"/>
      <c r="G71" s="37">
        <v>2567</v>
      </c>
    </row>
    <row r="72" spans="1:7" ht="24" customHeight="1">
      <c r="A72" s="33"/>
      <c r="C72" s="14"/>
      <c r="D72" s="11"/>
      <c r="E72" s="168" t="s">
        <v>81</v>
      </c>
      <c r="F72" s="168"/>
      <c r="G72" s="168"/>
    </row>
    <row r="73" spans="1:7" ht="24" customHeight="1">
      <c r="A73" s="13" t="s">
        <v>25</v>
      </c>
      <c r="C73" s="14">
        <v>11</v>
      </c>
      <c r="D73" s="10"/>
      <c r="E73" s="18">
        <v>10096349</v>
      </c>
      <c r="F73" s="18"/>
      <c r="G73" s="18">
        <v>9804468</v>
      </c>
    </row>
    <row r="74" spans="1:7" ht="24" customHeight="1">
      <c r="A74" s="13" t="s">
        <v>3</v>
      </c>
      <c r="C74" s="14">
        <v>11</v>
      </c>
      <c r="D74" s="14"/>
      <c r="E74" s="18">
        <v>-5010512</v>
      </c>
      <c r="F74" s="18"/>
      <c r="G74" s="18">
        <v>-4555623</v>
      </c>
    </row>
    <row r="75" spans="1:7" ht="24" customHeight="1">
      <c r="A75" s="12" t="s">
        <v>26</v>
      </c>
      <c r="C75" s="28"/>
      <c r="D75" s="10"/>
      <c r="E75" s="53">
        <f>SUM(E73:E74)</f>
        <v>5085837</v>
      </c>
      <c r="F75" s="51"/>
      <c r="G75" s="53">
        <f>SUM(G73:G74)</f>
        <v>5248845</v>
      </c>
    </row>
    <row r="76" spans="1:7" ht="24" customHeight="1">
      <c r="A76" s="22" t="s">
        <v>27</v>
      </c>
      <c r="C76" s="14">
        <v>11</v>
      </c>
      <c r="D76" s="14"/>
      <c r="E76" s="39">
        <v>397179</v>
      </c>
      <c r="F76" s="39"/>
      <c r="G76" s="39">
        <v>328653</v>
      </c>
    </row>
    <row r="77" spans="1:7" ht="24" customHeight="1">
      <c r="A77" s="22" t="s">
        <v>28</v>
      </c>
      <c r="C77" s="14">
        <v>11</v>
      </c>
      <c r="D77" s="14"/>
      <c r="E77" s="40">
        <v>-60481</v>
      </c>
      <c r="F77" s="39"/>
      <c r="G77" s="40">
        <v>-72406</v>
      </c>
    </row>
    <row r="78" spans="1:7" ht="24" customHeight="1">
      <c r="A78" s="94" t="s">
        <v>29</v>
      </c>
      <c r="C78" s="14"/>
      <c r="D78" s="14"/>
      <c r="E78" s="53">
        <f>SUM(E76:E77)</f>
        <v>336698</v>
      </c>
      <c r="F78" s="51"/>
      <c r="G78" s="53">
        <f>SUM(G76:G77)</f>
        <v>256247</v>
      </c>
    </row>
    <row r="79" spans="1:7" ht="24" customHeight="1">
      <c r="A79" s="22" t="s">
        <v>189</v>
      </c>
      <c r="C79" s="36"/>
      <c r="D79" s="6"/>
      <c r="E79" s="6"/>
      <c r="F79" s="6"/>
      <c r="G79" s="6"/>
    </row>
    <row r="80" spans="1:7" ht="24" customHeight="1">
      <c r="A80" s="22" t="s">
        <v>54</v>
      </c>
      <c r="C80" s="14"/>
      <c r="D80" s="14"/>
      <c r="E80" s="18">
        <v>100695</v>
      </c>
      <c r="F80" s="23"/>
      <c r="G80" s="18">
        <v>5495</v>
      </c>
    </row>
    <row r="81" spans="1:7" ht="24" customHeight="1">
      <c r="A81" s="22" t="s">
        <v>188</v>
      </c>
      <c r="C81" s="14"/>
      <c r="D81" s="14"/>
      <c r="E81" s="18">
        <v>393981</v>
      </c>
      <c r="F81" s="18"/>
      <c r="G81" s="18">
        <v>-25619</v>
      </c>
    </row>
    <row r="82" spans="1:7" ht="24" customHeight="1">
      <c r="A82" s="22" t="s">
        <v>42</v>
      </c>
      <c r="C82" s="14">
        <v>5</v>
      </c>
      <c r="D82" s="14"/>
      <c r="E82" s="18">
        <v>174022</v>
      </c>
      <c r="F82" s="18"/>
      <c r="G82" s="18">
        <v>154301</v>
      </c>
    </row>
    <row r="83" spans="1:7" ht="24" customHeight="1">
      <c r="A83" s="13" t="s">
        <v>66</v>
      </c>
      <c r="C83" s="14">
        <v>11</v>
      </c>
      <c r="D83" s="10"/>
      <c r="E83" s="18">
        <v>95729</v>
      </c>
      <c r="F83" s="18"/>
      <c r="G83" s="18">
        <v>73782</v>
      </c>
    </row>
    <row r="84" spans="1:7" ht="24" customHeight="1">
      <c r="A84" s="12" t="s">
        <v>71</v>
      </c>
      <c r="C84" s="28"/>
      <c r="D84" s="10"/>
      <c r="E84" s="53">
        <f>SUM(E75,E78:E83)</f>
        <v>6186962</v>
      </c>
      <c r="F84" s="51"/>
      <c r="G84" s="53">
        <f>SUM(G75,G78:G83)</f>
        <v>5713051</v>
      </c>
    </row>
    <row r="85" spans="1:7" ht="24" customHeight="1">
      <c r="A85" s="12" t="s">
        <v>64</v>
      </c>
      <c r="C85" s="14">
        <v>11</v>
      </c>
      <c r="D85" s="10"/>
      <c r="E85" s="18"/>
      <c r="F85" s="23"/>
      <c r="G85" s="18"/>
    </row>
    <row r="86" spans="1:7" ht="24" customHeight="1">
      <c r="A86" s="13" t="s">
        <v>94</v>
      </c>
      <c r="B86" s="16"/>
      <c r="C86" s="14"/>
      <c r="D86" s="10"/>
      <c r="E86" s="18">
        <v>1478610</v>
      </c>
      <c r="F86" s="23"/>
      <c r="G86" s="18">
        <v>1300181</v>
      </c>
    </row>
    <row r="87" spans="1:7" ht="24" customHeight="1">
      <c r="A87" s="13" t="s">
        <v>95</v>
      </c>
      <c r="B87" s="16"/>
      <c r="C87" s="14"/>
      <c r="D87" s="10"/>
      <c r="E87" s="18">
        <v>7162</v>
      </c>
      <c r="F87" s="23"/>
      <c r="G87" s="18">
        <v>7681</v>
      </c>
    </row>
    <row r="88" spans="1:7" ht="24" customHeight="1">
      <c r="A88" s="13" t="s">
        <v>162</v>
      </c>
      <c r="B88" s="16"/>
      <c r="C88" s="14"/>
      <c r="D88" s="10"/>
      <c r="E88" s="18">
        <v>672493</v>
      </c>
      <c r="F88" s="23"/>
      <c r="G88" s="18">
        <v>577813</v>
      </c>
    </row>
    <row r="89" spans="1:7" ht="24" customHeight="1">
      <c r="A89" s="13" t="s">
        <v>96</v>
      </c>
      <c r="B89" s="16"/>
      <c r="C89" s="14"/>
      <c r="D89" s="10"/>
      <c r="E89" s="18">
        <v>297571</v>
      </c>
      <c r="F89" s="23"/>
      <c r="G89" s="18">
        <v>295379</v>
      </c>
    </row>
    <row r="90" spans="1:7" ht="24" customHeight="1">
      <c r="A90" s="13" t="s">
        <v>97</v>
      </c>
      <c r="B90" s="16"/>
      <c r="C90" s="14"/>
      <c r="D90" s="10"/>
      <c r="E90" s="18">
        <v>128447</v>
      </c>
      <c r="F90" s="23"/>
      <c r="G90" s="18">
        <v>85934</v>
      </c>
    </row>
    <row r="91" spans="1:7" ht="24" customHeight="1">
      <c r="A91" s="13" t="s">
        <v>98</v>
      </c>
      <c r="B91" s="16"/>
      <c r="C91" s="14"/>
      <c r="D91" s="10"/>
      <c r="E91" s="18">
        <v>82001</v>
      </c>
      <c r="F91" s="23"/>
      <c r="G91" s="18">
        <v>72038</v>
      </c>
    </row>
    <row r="92" spans="1:7" ht="24" customHeight="1">
      <c r="A92" s="13" t="s">
        <v>99</v>
      </c>
      <c r="B92" s="16"/>
      <c r="C92" s="14"/>
      <c r="D92" s="10"/>
      <c r="E92" s="18">
        <v>315137</v>
      </c>
      <c r="F92" s="23"/>
      <c r="G92" s="18">
        <v>273955</v>
      </c>
    </row>
    <row r="93" spans="1:7" ht="24" customHeight="1">
      <c r="A93" s="13" t="s">
        <v>100</v>
      </c>
      <c r="B93" s="16"/>
      <c r="C93" s="41"/>
      <c r="D93" s="13"/>
      <c r="E93" s="18">
        <v>185744</v>
      </c>
      <c r="F93" s="23"/>
      <c r="G93" s="18">
        <v>224115</v>
      </c>
    </row>
    <row r="94" spans="1:7" ht="24" customHeight="1">
      <c r="A94" s="12" t="s">
        <v>65</v>
      </c>
      <c r="B94" s="13"/>
      <c r="C94" s="28"/>
      <c r="D94" s="10"/>
      <c r="E94" s="53">
        <f>SUM(E86:E93)</f>
        <v>3167165</v>
      </c>
      <c r="F94" s="23"/>
      <c r="G94" s="53">
        <f>SUM(G86:G93)</f>
        <v>2837096</v>
      </c>
    </row>
    <row r="95" spans="1:7" ht="24" customHeight="1">
      <c r="A95" s="13" t="s">
        <v>75</v>
      </c>
      <c r="B95" s="13"/>
      <c r="C95" s="14"/>
      <c r="D95" s="10"/>
      <c r="E95" s="38">
        <v>655788</v>
      </c>
      <c r="F95" s="23"/>
      <c r="G95" s="38">
        <v>1132972</v>
      </c>
    </row>
    <row r="96" spans="1:7" ht="24" customHeight="1">
      <c r="A96" s="12" t="s">
        <v>67</v>
      </c>
      <c r="B96" s="13"/>
      <c r="C96" s="28"/>
      <c r="D96" s="10"/>
      <c r="E96" s="52">
        <f>E84-E94-E95</f>
        <v>2364009</v>
      </c>
      <c r="F96" s="51"/>
      <c r="G96" s="52">
        <f>G84-G94-G95</f>
        <v>1742983</v>
      </c>
    </row>
    <row r="97" spans="1:7" ht="24" customHeight="1">
      <c r="A97" s="13" t="s">
        <v>55</v>
      </c>
      <c r="B97" s="13"/>
      <c r="C97" s="14"/>
      <c r="D97" s="10"/>
      <c r="E97" s="38">
        <v>458723</v>
      </c>
      <c r="F97" s="18"/>
      <c r="G97" s="38">
        <v>343833</v>
      </c>
    </row>
    <row r="98" spans="1:7" ht="24" customHeight="1">
      <c r="A98" s="12" t="s">
        <v>101</v>
      </c>
      <c r="B98" s="13"/>
      <c r="C98" s="28"/>
      <c r="D98" s="10"/>
      <c r="E98" s="53">
        <f>E96-E97</f>
        <v>1905286</v>
      </c>
      <c r="F98" s="51"/>
      <c r="G98" s="53">
        <f>G96-G97</f>
        <v>1399150</v>
      </c>
    </row>
    <row r="99" spans="1:7" ht="24" customHeight="1">
      <c r="A99" s="12"/>
      <c r="B99" s="13"/>
      <c r="C99" s="28"/>
      <c r="D99" s="10"/>
      <c r="E99" s="18"/>
      <c r="F99" s="23"/>
      <c r="G99" s="18"/>
    </row>
    <row r="100" spans="1:7" ht="24" customHeight="1">
      <c r="A100" s="13"/>
      <c r="B100" s="13"/>
      <c r="C100" s="28"/>
      <c r="D100" s="10"/>
      <c r="E100" s="42"/>
      <c r="F100" s="43"/>
      <c r="G100" s="42"/>
    </row>
    <row r="101" spans="1:7" ht="24" customHeight="1">
      <c r="A101" s="94" t="s">
        <v>53</v>
      </c>
      <c r="B101" s="3"/>
      <c r="C101" s="27"/>
      <c r="D101" s="4"/>
      <c r="E101" s="5"/>
      <c r="F101" s="5"/>
      <c r="G101" s="5"/>
    </row>
    <row r="102" spans="1:7" ht="24" customHeight="1">
      <c r="A102" s="8" t="s">
        <v>93</v>
      </c>
      <c r="B102" s="3"/>
      <c r="C102" s="92"/>
      <c r="D102" s="93"/>
      <c r="E102" s="9"/>
      <c r="F102" s="32"/>
      <c r="G102" s="9"/>
    </row>
    <row r="103" spans="1:7" ht="24" customHeight="1">
      <c r="A103" s="8"/>
      <c r="B103" s="33"/>
      <c r="C103" s="34"/>
      <c r="D103" s="35"/>
      <c r="E103" s="44"/>
      <c r="F103" s="45"/>
      <c r="G103" s="44"/>
    </row>
    <row r="104" spans="1:7" ht="24" customHeight="1">
      <c r="A104" s="8"/>
      <c r="B104" s="33"/>
      <c r="C104" s="34"/>
      <c r="D104" s="35"/>
      <c r="E104" s="169" t="s">
        <v>124</v>
      </c>
      <c r="F104" s="169"/>
      <c r="G104" s="169"/>
    </row>
    <row r="105" spans="1:7" ht="24" customHeight="1">
      <c r="A105" s="8"/>
      <c r="B105" s="33"/>
      <c r="C105" s="34"/>
      <c r="D105" s="35"/>
      <c r="E105" s="169" t="s">
        <v>123</v>
      </c>
      <c r="F105" s="169"/>
      <c r="G105" s="169"/>
    </row>
    <row r="106" spans="1:7" ht="24" customHeight="1">
      <c r="A106" s="8"/>
      <c r="B106" s="33"/>
      <c r="C106" s="14"/>
      <c r="D106" s="35"/>
      <c r="E106" s="37" t="s">
        <v>163</v>
      </c>
      <c r="F106" s="37"/>
      <c r="G106" s="37">
        <v>2567</v>
      </c>
    </row>
    <row r="107" spans="1:7" ht="24" customHeight="1">
      <c r="A107" s="8"/>
      <c r="C107" s="14"/>
      <c r="D107" s="6"/>
      <c r="E107" s="168" t="s">
        <v>81</v>
      </c>
      <c r="F107" s="168"/>
      <c r="G107" s="168"/>
    </row>
    <row r="108" spans="1:7" ht="24" customHeight="1">
      <c r="A108" s="95" t="s">
        <v>102</v>
      </c>
      <c r="B108" s="13"/>
      <c r="C108" s="14"/>
      <c r="D108" s="10"/>
      <c r="E108" s="18"/>
      <c r="F108" s="23"/>
      <c r="G108" s="18"/>
    </row>
    <row r="109" spans="1:7" ht="24" customHeight="1">
      <c r="A109" s="96" t="s">
        <v>103</v>
      </c>
      <c r="B109" s="13"/>
      <c r="C109" s="28"/>
      <c r="D109" s="10"/>
      <c r="E109" s="18"/>
      <c r="F109" s="23"/>
      <c r="G109" s="18"/>
    </row>
    <row r="110" spans="1:7" ht="24" customHeight="1">
      <c r="A110" s="13" t="s">
        <v>177</v>
      </c>
      <c r="B110" s="13"/>
      <c r="C110" s="36"/>
      <c r="D110" s="10"/>
      <c r="E110" s="6"/>
      <c r="F110" s="6"/>
      <c r="G110" s="6"/>
    </row>
    <row r="111" spans="1:7" ht="24" customHeight="1">
      <c r="A111" s="13" t="s">
        <v>72</v>
      </c>
      <c r="B111" s="13"/>
      <c r="C111" s="36"/>
      <c r="D111" s="10"/>
      <c r="E111" s="18">
        <v>1421091</v>
      </c>
      <c r="F111" s="23"/>
      <c r="G111" s="18">
        <v>763504</v>
      </c>
    </row>
    <row r="112" spans="1:7" ht="24" customHeight="1">
      <c r="A112" s="13" t="s">
        <v>127</v>
      </c>
      <c r="B112" s="13"/>
      <c r="C112" s="36"/>
      <c r="D112" s="10"/>
      <c r="E112" s="18"/>
      <c r="F112" s="23"/>
      <c r="G112" s="18"/>
    </row>
    <row r="113" spans="1:7" ht="24" customHeight="1">
      <c r="A113" s="13" t="s">
        <v>68</v>
      </c>
      <c r="B113" s="13"/>
      <c r="C113" s="36"/>
      <c r="D113" s="10"/>
      <c r="E113" s="38">
        <v>-284218</v>
      </c>
      <c r="F113" s="23"/>
      <c r="G113" s="38">
        <v>-152701</v>
      </c>
    </row>
    <row r="114" spans="1:7" ht="24" customHeight="1">
      <c r="A114" s="12"/>
      <c r="B114" s="12"/>
      <c r="C114" s="54"/>
      <c r="D114" s="33"/>
      <c r="E114" s="55">
        <f>SUM(E111:E113)</f>
        <v>1136873</v>
      </c>
      <c r="F114" s="51"/>
      <c r="G114" s="55">
        <f>SUM(G111:G113)</f>
        <v>610803</v>
      </c>
    </row>
    <row r="115" spans="1:7" ht="24" customHeight="1">
      <c r="A115" s="12"/>
      <c r="B115" s="12"/>
      <c r="C115" s="54"/>
      <c r="D115" s="33"/>
      <c r="E115" s="52"/>
      <c r="F115" s="51"/>
      <c r="G115" s="52"/>
    </row>
    <row r="116" spans="1:7" ht="24" customHeight="1">
      <c r="A116" s="97" t="s">
        <v>104</v>
      </c>
      <c r="B116" s="13"/>
      <c r="C116" s="14"/>
      <c r="D116" s="10"/>
      <c r="E116" s="18"/>
      <c r="F116" s="23"/>
      <c r="G116" s="18"/>
    </row>
    <row r="117" spans="1:7" ht="24" customHeight="1">
      <c r="A117" s="98" t="s">
        <v>178</v>
      </c>
      <c r="B117" s="13"/>
      <c r="C117" s="14"/>
      <c r="D117" s="10"/>
      <c r="E117" s="18"/>
      <c r="F117" s="23"/>
      <c r="G117" s="18"/>
    </row>
    <row r="118" spans="1:7" ht="24" customHeight="1">
      <c r="A118" s="81" t="s">
        <v>105</v>
      </c>
      <c r="B118" s="13"/>
      <c r="C118" s="14"/>
      <c r="D118" s="10"/>
      <c r="E118" s="18">
        <v>2624812</v>
      </c>
      <c r="F118" s="23"/>
      <c r="G118" s="18">
        <v>591701</v>
      </c>
    </row>
    <row r="119" spans="1:7" ht="24" customHeight="1">
      <c r="A119" s="81" t="s">
        <v>127</v>
      </c>
      <c r="B119" s="13"/>
      <c r="C119" s="14"/>
      <c r="D119" s="10"/>
      <c r="E119" s="18"/>
      <c r="F119" s="23"/>
      <c r="G119" s="18"/>
    </row>
    <row r="120" spans="1:7" ht="24" customHeight="1">
      <c r="A120" s="99" t="s">
        <v>69</v>
      </c>
      <c r="B120" s="13"/>
      <c r="C120" s="14"/>
      <c r="D120" s="10"/>
      <c r="E120" s="38">
        <v>-524962</v>
      </c>
      <c r="F120" s="23"/>
      <c r="G120" s="38">
        <v>-118340</v>
      </c>
    </row>
    <row r="121" spans="1:7" ht="24" customHeight="1">
      <c r="A121" s="12"/>
      <c r="B121" s="12"/>
      <c r="C121" s="54"/>
      <c r="D121" s="33"/>
      <c r="E121" s="55">
        <f>SUM(E118:E120)</f>
        <v>2099850</v>
      </c>
      <c r="F121" s="51"/>
      <c r="G121" s="55">
        <f>SUM(G118:G120)</f>
        <v>473361</v>
      </c>
    </row>
    <row r="122" spans="1:7" ht="24" customHeight="1">
      <c r="A122" s="100" t="s">
        <v>128</v>
      </c>
      <c r="B122" s="13"/>
      <c r="C122" s="36"/>
      <c r="D122" s="10"/>
      <c r="E122" s="53">
        <f>E114+E121</f>
        <v>3236723</v>
      </c>
      <c r="F122" s="51"/>
      <c r="G122" s="53">
        <f>G114+G121</f>
        <v>1084164</v>
      </c>
    </row>
    <row r="123" spans="1:7" ht="24" customHeight="1" thickBot="1">
      <c r="A123" s="100" t="s">
        <v>129</v>
      </c>
      <c r="B123" s="13"/>
      <c r="C123" s="28"/>
      <c r="D123" s="10"/>
      <c r="E123" s="56">
        <f>E122+E98</f>
        <v>5142009</v>
      </c>
      <c r="F123" s="51"/>
      <c r="G123" s="56">
        <f>G122+G98</f>
        <v>2483314</v>
      </c>
    </row>
    <row r="124" spans="1:7" ht="24" customHeight="1" thickTop="1">
      <c r="A124" s="12"/>
      <c r="B124" s="13"/>
      <c r="C124" s="36"/>
      <c r="D124" s="10"/>
      <c r="E124" s="18"/>
      <c r="F124" s="23"/>
      <c r="G124" s="18"/>
    </row>
    <row r="125" spans="1:7" ht="24" customHeight="1">
      <c r="A125" s="101" t="s">
        <v>106</v>
      </c>
      <c r="C125" s="14"/>
      <c r="D125" s="10"/>
      <c r="E125" s="47"/>
      <c r="F125" s="48"/>
      <c r="G125" s="47"/>
    </row>
    <row r="126" spans="1:7" ht="24" customHeight="1" thickBot="1">
      <c r="A126" s="81" t="s">
        <v>168</v>
      </c>
      <c r="C126" s="14"/>
      <c r="D126" s="10"/>
      <c r="E126" s="49">
        <v>0.95</v>
      </c>
      <c r="F126" s="48"/>
      <c r="G126" s="49">
        <v>0.7</v>
      </c>
    </row>
    <row r="127" spans="1:7" ht="24" customHeight="1" thickTop="1"/>
  </sheetData>
  <mergeCells count="12">
    <mergeCell ref="E107:G107"/>
    <mergeCell ref="E69:G69"/>
    <mergeCell ref="E70:G70"/>
    <mergeCell ref="E72:G72"/>
    <mergeCell ref="E104:G104"/>
    <mergeCell ref="E105:G105"/>
    <mergeCell ref="E42:G42"/>
    <mergeCell ref="E7:G7"/>
    <mergeCell ref="E5:G5"/>
    <mergeCell ref="E4:G4"/>
    <mergeCell ref="E39:G39"/>
    <mergeCell ref="E40:G40"/>
  </mergeCells>
  <printOptions gridLinesSet="0"/>
  <pageMargins left="0.8" right="0.8" top="0.48" bottom="0.5" header="0.5" footer="0.5"/>
  <pageSetup paperSize="9" scale="85" firstPageNumber="5" fitToHeight="2" orientation="portrait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หมายเหตุประกอบงบการเงินเป็นส่วนหนึ่งของงบการเงินระหว่างกาลนี้&amp;"ApFont,Regular"&amp;10
&amp;C&amp;"Angsana New,Regular"&amp;15&amp;P</oddFooter>
  </headerFooter>
  <rowBreaks count="3" manualBreakCount="3">
    <brk id="35" max="16383" man="1"/>
    <brk id="65" max="6" man="1"/>
    <brk id="10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7"/>
  <sheetViews>
    <sheetView showGridLines="0" tabSelected="1" view="pageBreakPreview" zoomScale="50" zoomScaleNormal="55" zoomScaleSheetLayoutView="50" zoomScalePageLayoutView="40" workbookViewId="0">
      <selection activeCell="B18" sqref="B18"/>
    </sheetView>
  </sheetViews>
  <sheetFormatPr defaultColWidth="9.08984375" defaultRowHeight="24" customHeight="1"/>
  <cols>
    <col min="1" max="1" width="45.54296875" style="10" customWidth="1"/>
    <col min="2" max="2" width="8.90625" style="63" customWidth="1"/>
    <col min="3" max="3" width="1.453125" style="59" customWidth="1"/>
    <col min="4" max="4" width="14.453125" style="59" customWidth="1"/>
    <col min="5" max="5" width="1.453125" style="10" customWidth="1"/>
    <col min="6" max="6" width="18.08984375" style="10" customWidth="1"/>
    <col min="7" max="7" width="1.453125" style="10" customWidth="1"/>
    <col min="8" max="8" width="18.08984375" style="10" customWidth="1"/>
    <col min="9" max="9" width="1.453125" style="10" customWidth="1"/>
    <col min="10" max="10" width="18.08984375" style="10" customWidth="1"/>
    <col min="11" max="11" width="1.453125" style="10" customWidth="1"/>
    <col min="12" max="12" width="16.36328125" style="10" customWidth="1"/>
    <col min="13" max="13" width="1.453125" style="10" customWidth="1"/>
    <col min="14" max="14" width="14.453125" style="59" customWidth="1"/>
    <col min="15" max="15" width="1.453125" style="59" customWidth="1"/>
    <col min="16" max="16" width="14.453125" style="59" customWidth="1"/>
    <col min="17" max="17" width="1.453125" style="10" customWidth="1"/>
    <col min="18" max="18" width="14.453125" style="10" customWidth="1"/>
    <col min="19" max="19" width="1.453125" style="10" customWidth="1"/>
    <col min="20" max="16384" width="9.08984375" style="10"/>
  </cols>
  <sheetData>
    <row r="1" spans="1:19" s="7" customFormat="1" ht="24" customHeight="1">
      <c r="A1" s="1" t="s">
        <v>53</v>
      </c>
      <c r="B1" s="62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57"/>
      <c r="S1" s="33"/>
    </row>
    <row r="2" spans="1:19" s="7" customFormat="1" ht="24" customHeight="1">
      <c r="A2" s="82" t="s">
        <v>116</v>
      </c>
      <c r="B2" s="62"/>
      <c r="C2" s="33"/>
      <c r="D2" s="58"/>
      <c r="E2" s="58"/>
      <c r="F2" s="58"/>
      <c r="G2" s="58"/>
      <c r="H2" s="58"/>
      <c r="I2" s="33"/>
      <c r="J2" s="33"/>
      <c r="K2" s="33"/>
      <c r="L2" s="33"/>
      <c r="M2" s="33"/>
      <c r="N2" s="33"/>
      <c r="O2" s="33"/>
      <c r="P2" s="33"/>
      <c r="Q2" s="33"/>
      <c r="S2" s="33"/>
    </row>
    <row r="3" spans="1:19" s="7" customFormat="1" ht="16" customHeight="1">
      <c r="A3" s="8"/>
      <c r="B3" s="62"/>
      <c r="C3" s="33"/>
      <c r="D3" s="33"/>
      <c r="E3" s="33"/>
      <c r="F3" s="33"/>
      <c r="G3" s="171"/>
      <c r="H3" s="171"/>
      <c r="I3" s="33"/>
      <c r="J3" s="33"/>
      <c r="K3" s="33"/>
      <c r="L3" s="33"/>
      <c r="M3" s="33"/>
      <c r="N3" s="171"/>
      <c r="O3" s="171"/>
      <c r="P3" s="171"/>
      <c r="Q3" s="33"/>
      <c r="R3" s="33"/>
      <c r="S3" s="33"/>
    </row>
    <row r="4" spans="1:19" s="7" customFormat="1" ht="24" customHeight="1">
      <c r="A4" s="8"/>
      <c r="B4" s="62"/>
      <c r="C4" s="33"/>
      <c r="D4" s="33"/>
      <c r="E4" s="33"/>
      <c r="F4" s="33"/>
      <c r="G4" s="61"/>
      <c r="H4" s="172" t="s">
        <v>145</v>
      </c>
      <c r="I4" s="172"/>
      <c r="J4" s="172"/>
      <c r="K4" s="172"/>
      <c r="L4" s="172"/>
      <c r="M4" s="33"/>
      <c r="N4" s="172" t="s">
        <v>24</v>
      </c>
      <c r="O4" s="172"/>
      <c r="P4" s="172"/>
      <c r="Q4" s="33"/>
      <c r="R4" s="33"/>
      <c r="S4" s="33"/>
    </row>
    <row r="5" spans="1:19" ht="24" customHeight="1">
      <c r="B5" s="28"/>
      <c r="C5" s="10"/>
      <c r="D5" s="10"/>
      <c r="H5" s="11"/>
      <c r="J5" s="61" t="s">
        <v>134</v>
      </c>
      <c r="N5" s="10"/>
      <c r="O5" s="10"/>
      <c r="P5" s="10"/>
      <c r="Q5" s="60"/>
    </row>
    <row r="6" spans="1:19" ht="24" customHeight="1">
      <c r="B6" s="28"/>
      <c r="C6" s="10"/>
      <c r="D6" s="10"/>
      <c r="H6" s="61" t="s">
        <v>134</v>
      </c>
      <c r="J6" s="61" t="s">
        <v>139</v>
      </c>
      <c r="N6" s="10"/>
      <c r="O6" s="10"/>
      <c r="P6" s="10"/>
      <c r="Q6" s="60"/>
    </row>
    <row r="7" spans="1:19" ht="24" customHeight="1">
      <c r="B7" s="28"/>
      <c r="C7" s="10"/>
      <c r="D7" s="10"/>
      <c r="H7" s="61" t="s">
        <v>135</v>
      </c>
      <c r="J7" s="61" t="s">
        <v>140</v>
      </c>
      <c r="N7" s="10"/>
      <c r="O7" s="10"/>
      <c r="P7" s="10"/>
      <c r="Q7" s="60"/>
    </row>
    <row r="8" spans="1:19" ht="24" customHeight="1">
      <c r="B8" s="28"/>
      <c r="C8" s="10"/>
      <c r="D8" s="10"/>
      <c r="H8" s="61" t="s">
        <v>136</v>
      </c>
      <c r="J8" s="61" t="s">
        <v>141</v>
      </c>
      <c r="N8" s="61"/>
      <c r="O8" s="61"/>
      <c r="P8" s="61"/>
      <c r="Q8" s="60"/>
    </row>
    <row r="9" spans="1:19" s="11" customFormat="1" ht="24" customHeight="1">
      <c r="B9" s="30"/>
      <c r="C9" s="21"/>
      <c r="D9" s="61" t="s">
        <v>70</v>
      </c>
      <c r="F9" s="61"/>
      <c r="H9" s="61" t="s">
        <v>137</v>
      </c>
      <c r="J9" s="61" t="s">
        <v>142</v>
      </c>
      <c r="L9" s="61" t="s">
        <v>143</v>
      </c>
      <c r="N9" s="11" t="s">
        <v>108</v>
      </c>
      <c r="O9" s="59"/>
      <c r="Q9" s="61"/>
      <c r="R9" s="11" t="s">
        <v>121</v>
      </c>
    </row>
    <row r="10" spans="1:19" s="11" customFormat="1" ht="24" customHeight="1">
      <c r="B10" s="64" t="s">
        <v>0</v>
      </c>
      <c r="D10" s="61" t="s">
        <v>1</v>
      </c>
      <c r="F10" s="61" t="s">
        <v>133</v>
      </c>
      <c r="H10" s="61" t="s">
        <v>138</v>
      </c>
      <c r="J10" s="61" t="s">
        <v>138</v>
      </c>
      <c r="L10" s="61" t="s">
        <v>144</v>
      </c>
      <c r="N10" s="61" t="s">
        <v>109</v>
      </c>
      <c r="P10" s="61" t="s">
        <v>2</v>
      </c>
      <c r="R10" s="61" t="s">
        <v>120</v>
      </c>
    </row>
    <row r="11" spans="1:19" s="11" customFormat="1" ht="24" customHeight="1">
      <c r="B11" s="64"/>
      <c r="D11" s="170" t="s">
        <v>81</v>
      </c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</row>
    <row r="12" spans="1:19" s="11" customFormat="1" ht="22">
      <c r="A12" s="104" t="s">
        <v>125</v>
      </c>
      <c r="B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</row>
    <row r="13" spans="1:19" s="83" customFormat="1" ht="24" customHeight="1">
      <c r="A13" s="33" t="s">
        <v>80</v>
      </c>
      <c r="B13" s="54"/>
      <c r="D13" s="52">
        <v>20000000</v>
      </c>
      <c r="E13" s="80"/>
      <c r="F13" s="52">
        <v>10598915</v>
      </c>
      <c r="G13" s="80"/>
      <c r="H13" s="52">
        <v>-167768</v>
      </c>
      <c r="I13" s="80"/>
      <c r="J13" s="52">
        <v>-2611691</v>
      </c>
      <c r="K13" s="80"/>
      <c r="L13" s="52">
        <f>H13+J13</f>
        <v>-2779459</v>
      </c>
      <c r="M13" s="80"/>
      <c r="N13" s="52">
        <v>1064000</v>
      </c>
      <c r="O13" s="80"/>
      <c r="P13" s="52">
        <v>6733786</v>
      </c>
      <c r="Q13" s="52"/>
      <c r="R13" s="52">
        <f>D13+F13+L13+N13+P13</f>
        <v>35617242</v>
      </c>
    </row>
    <row r="14" spans="1:19" s="83" customFormat="1" ht="9.5" customHeight="1">
      <c r="A14" s="10"/>
      <c r="B14" s="54"/>
      <c r="D14" s="52"/>
      <c r="E14" s="80"/>
      <c r="F14" s="52"/>
      <c r="G14" s="80"/>
      <c r="H14" s="52"/>
      <c r="I14" s="80"/>
      <c r="J14" s="80"/>
      <c r="K14" s="80"/>
      <c r="L14" s="80"/>
      <c r="M14" s="80"/>
      <c r="N14" s="52"/>
      <c r="O14" s="80"/>
      <c r="P14" s="52"/>
      <c r="Q14" s="52"/>
      <c r="R14" s="52"/>
    </row>
    <row r="15" spans="1:19" s="83" customFormat="1" ht="24" customHeight="1">
      <c r="A15" s="33" t="s">
        <v>130</v>
      </c>
      <c r="B15" s="14"/>
      <c r="D15" s="18"/>
      <c r="E15" s="17"/>
      <c r="F15" s="18"/>
      <c r="G15" s="17"/>
      <c r="H15" s="18"/>
      <c r="I15" s="17"/>
      <c r="J15" s="17"/>
      <c r="K15" s="17"/>
      <c r="L15" s="17"/>
      <c r="M15" s="17"/>
      <c r="N15" s="18"/>
      <c r="O15" s="17"/>
      <c r="P15" s="18"/>
      <c r="Q15" s="18"/>
      <c r="R15" s="18"/>
    </row>
    <row r="16" spans="1:19" s="11" customFormat="1" ht="24" customHeight="1">
      <c r="A16" s="10" t="s">
        <v>107</v>
      </c>
      <c r="B16" s="14"/>
      <c r="D16" s="18">
        <v>0</v>
      </c>
      <c r="E16" s="24"/>
      <c r="F16" s="18">
        <v>0</v>
      </c>
      <c r="G16" s="24"/>
      <c r="H16" s="18">
        <v>0</v>
      </c>
      <c r="I16" s="42"/>
      <c r="J16" s="18">
        <v>0</v>
      </c>
      <c r="K16" s="18"/>
      <c r="L16" s="18">
        <f>H16+J16</f>
        <v>0</v>
      </c>
      <c r="M16" s="42"/>
      <c r="N16" s="18">
        <v>0</v>
      </c>
      <c r="O16" s="42"/>
      <c r="P16" s="18">
        <f>PL!G98</f>
        <v>1399150</v>
      </c>
      <c r="Q16" s="18"/>
      <c r="R16" s="18">
        <f>D16+F16+L16+P16+N16</f>
        <v>1399150</v>
      </c>
    </row>
    <row r="17" spans="1:18" s="11" customFormat="1" ht="24" customHeight="1">
      <c r="A17" s="10" t="s">
        <v>131</v>
      </c>
      <c r="B17" s="14"/>
      <c r="D17" s="38">
        <v>0</v>
      </c>
      <c r="E17" s="24"/>
      <c r="F17" s="38">
        <v>0</v>
      </c>
      <c r="G17" s="24"/>
      <c r="H17" s="38">
        <f>PL!G114</f>
        <v>610803</v>
      </c>
      <c r="I17" s="42"/>
      <c r="J17" s="18">
        <f>PL!G121</f>
        <v>473361</v>
      </c>
      <c r="K17" s="18"/>
      <c r="L17" s="18">
        <f>H17+J17</f>
        <v>1084164</v>
      </c>
      <c r="M17" s="42"/>
      <c r="N17" s="38">
        <v>0</v>
      </c>
      <c r="O17" s="42"/>
      <c r="P17" s="38">
        <v>0</v>
      </c>
      <c r="Q17" s="18"/>
      <c r="R17" s="18">
        <f>D17+F17+L17+P17+N17</f>
        <v>1084164</v>
      </c>
    </row>
    <row r="18" spans="1:18" s="11" customFormat="1" ht="24" customHeight="1">
      <c r="A18" s="33" t="s">
        <v>132</v>
      </c>
      <c r="B18" s="14"/>
      <c r="D18" s="53">
        <f>SUM(D16:D17)</f>
        <v>0</v>
      </c>
      <c r="E18" s="107"/>
      <c r="F18" s="53">
        <f>SUM(F16:F17)</f>
        <v>0</v>
      </c>
      <c r="G18" s="107"/>
      <c r="H18" s="53">
        <f>SUM(H16:H17)</f>
        <v>610803</v>
      </c>
      <c r="I18" s="106"/>
      <c r="J18" s="53">
        <f>SUM(J16:J17)</f>
        <v>473361</v>
      </c>
      <c r="K18" s="106"/>
      <c r="L18" s="53">
        <f>SUM(L16:L17)</f>
        <v>1084164</v>
      </c>
      <c r="M18" s="106"/>
      <c r="N18" s="53">
        <f>SUM(N16:N17)</f>
        <v>0</v>
      </c>
      <c r="O18" s="106"/>
      <c r="P18" s="53">
        <f>SUM(P16:P17)</f>
        <v>1399150</v>
      </c>
      <c r="Q18" s="52"/>
      <c r="R18" s="53">
        <f>D18+F18+L18+N18+P18</f>
        <v>2483314</v>
      </c>
    </row>
    <row r="19" spans="1:18" s="11" customFormat="1" ht="9.5" customHeight="1">
      <c r="A19" s="33"/>
      <c r="B19" s="14"/>
      <c r="D19" s="18"/>
      <c r="E19" s="24"/>
      <c r="F19" s="18"/>
      <c r="G19" s="24"/>
      <c r="H19" s="18"/>
      <c r="I19" s="42"/>
      <c r="J19" s="42"/>
      <c r="K19" s="42"/>
      <c r="L19" s="42"/>
      <c r="M19" s="42"/>
      <c r="N19" s="18"/>
      <c r="O19" s="42"/>
      <c r="P19" s="18"/>
      <c r="Q19" s="18"/>
      <c r="R19" s="18"/>
    </row>
    <row r="20" spans="1:18" s="11" customFormat="1" ht="24" customHeight="1">
      <c r="A20" s="33" t="s">
        <v>146</v>
      </c>
      <c r="B20" s="14">
        <v>5.0999999999999996</v>
      </c>
      <c r="D20" s="38">
        <v>0</v>
      </c>
      <c r="E20" s="24"/>
      <c r="F20" s="38">
        <v>0</v>
      </c>
      <c r="G20" s="24"/>
      <c r="H20" s="18">
        <v>0</v>
      </c>
      <c r="I20" s="42"/>
      <c r="J20" s="55">
        <v>452484</v>
      </c>
      <c r="K20" s="80"/>
      <c r="L20" s="55">
        <f>H20+J20</f>
        <v>452484</v>
      </c>
      <c r="M20" s="80"/>
      <c r="N20" s="55">
        <v>0</v>
      </c>
      <c r="O20" s="80"/>
      <c r="P20" s="55">
        <f>-L20</f>
        <v>-452484</v>
      </c>
      <c r="Q20" s="18"/>
      <c r="R20" s="55">
        <f>D20+F20+L20+N20+P20</f>
        <v>0</v>
      </c>
    </row>
    <row r="21" spans="1:18" s="83" customFormat="1" ht="14.5" customHeight="1">
      <c r="A21" s="33"/>
      <c r="B21" s="54"/>
      <c r="D21" s="52"/>
      <c r="E21" s="80"/>
      <c r="F21" s="52"/>
      <c r="G21" s="80"/>
      <c r="H21" s="105"/>
      <c r="I21" s="80"/>
      <c r="J21" s="80"/>
      <c r="K21" s="80"/>
      <c r="L21" s="80"/>
      <c r="M21" s="80"/>
      <c r="N21" s="52"/>
      <c r="O21" s="80"/>
      <c r="P21" s="52"/>
      <c r="Q21" s="52"/>
      <c r="R21" s="105"/>
    </row>
    <row r="22" spans="1:18" s="83" customFormat="1" ht="24" customHeight="1" thickBot="1">
      <c r="A22" s="33" t="s">
        <v>126</v>
      </c>
      <c r="B22" s="54"/>
      <c r="D22" s="56">
        <f>D13+D18+D20</f>
        <v>20000000</v>
      </c>
      <c r="E22" s="80"/>
      <c r="F22" s="56">
        <f>F13+F18+F20</f>
        <v>10598915</v>
      </c>
      <c r="G22" s="80"/>
      <c r="H22" s="56">
        <f>H13+H18+H20</f>
        <v>443035</v>
      </c>
      <c r="I22" s="80"/>
      <c r="J22" s="56">
        <f>J13+J18+J20</f>
        <v>-1685846</v>
      </c>
      <c r="K22" s="80"/>
      <c r="L22" s="56">
        <f>L13+L18+L20</f>
        <v>-1242811</v>
      </c>
      <c r="M22" s="80"/>
      <c r="N22" s="56">
        <f>N13+N18+N20</f>
        <v>1064000</v>
      </c>
      <c r="O22" s="80"/>
      <c r="P22" s="56">
        <f>P13+P18+P20</f>
        <v>7680452</v>
      </c>
      <c r="Q22" s="80"/>
      <c r="R22" s="56">
        <f>R13+R18+R20</f>
        <v>38100556</v>
      </c>
    </row>
    <row r="23" spans="1:18" ht="24" customHeight="1" thickTop="1"/>
    <row r="24" spans="1:18" s="11" customFormat="1" ht="22">
      <c r="A24" s="104" t="s">
        <v>164</v>
      </c>
      <c r="B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</row>
    <row r="25" spans="1:18" s="83" customFormat="1" ht="24" customHeight="1">
      <c r="A25" s="33" t="s">
        <v>165</v>
      </c>
      <c r="B25" s="54"/>
      <c r="D25" s="52">
        <v>20000000</v>
      </c>
      <c r="E25" s="80"/>
      <c r="F25" s="52">
        <v>10598915</v>
      </c>
      <c r="G25" s="80"/>
      <c r="H25" s="52">
        <v>794334</v>
      </c>
      <c r="I25" s="80"/>
      <c r="J25" s="52">
        <v>-1919566</v>
      </c>
      <c r="K25" s="80"/>
      <c r="L25" s="52">
        <f>H25+J25</f>
        <v>-1125232</v>
      </c>
      <c r="M25" s="80"/>
      <c r="N25" s="52">
        <v>1164600</v>
      </c>
      <c r="O25" s="80"/>
      <c r="P25" s="52">
        <v>7325230</v>
      </c>
      <c r="Q25" s="52"/>
      <c r="R25" s="52">
        <f>SUM(D25:F25,L25:P25)</f>
        <v>37963513</v>
      </c>
    </row>
    <row r="26" spans="1:18" s="83" customFormat="1" ht="9.5" customHeight="1">
      <c r="A26" s="10"/>
      <c r="B26" s="54"/>
      <c r="D26" s="52"/>
      <c r="E26" s="80"/>
      <c r="F26" s="52"/>
      <c r="G26" s="80"/>
      <c r="H26" s="52"/>
      <c r="I26" s="80"/>
      <c r="J26" s="80"/>
      <c r="K26" s="80"/>
      <c r="L26" s="80"/>
      <c r="M26" s="80"/>
      <c r="N26" s="52"/>
      <c r="O26" s="80"/>
      <c r="P26" s="52"/>
      <c r="Q26" s="52"/>
      <c r="R26" s="52"/>
    </row>
    <row r="27" spans="1:18" s="83" customFormat="1" ht="24" customHeight="1">
      <c r="A27" s="33" t="s">
        <v>130</v>
      </c>
      <c r="B27" s="14"/>
      <c r="D27" s="18"/>
      <c r="E27" s="17"/>
      <c r="F27" s="18"/>
      <c r="G27" s="17"/>
      <c r="H27" s="18"/>
      <c r="I27" s="17"/>
      <c r="J27" s="17"/>
      <c r="K27" s="17"/>
      <c r="L27" s="17"/>
      <c r="M27" s="17"/>
      <c r="N27" s="18"/>
      <c r="O27" s="17"/>
      <c r="P27" s="18"/>
      <c r="Q27" s="18"/>
      <c r="R27" s="18"/>
    </row>
    <row r="28" spans="1:18" s="11" customFormat="1" ht="24" customHeight="1">
      <c r="A28" s="10" t="s">
        <v>107</v>
      </c>
      <c r="B28" s="14"/>
      <c r="D28" s="18">
        <v>0</v>
      </c>
      <c r="E28" s="24"/>
      <c r="F28" s="18">
        <v>0</v>
      </c>
      <c r="G28" s="24"/>
      <c r="H28" s="18">
        <v>0</v>
      </c>
      <c r="I28" s="42"/>
      <c r="J28" s="18">
        <v>0</v>
      </c>
      <c r="K28" s="18"/>
      <c r="L28" s="18">
        <f>H28+J28</f>
        <v>0</v>
      </c>
      <c r="M28" s="42"/>
      <c r="N28" s="18">
        <v>0</v>
      </c>
      <c r="O28" s="42"/>
      <c r="P28" s="18">
        <f>PL!E98</f>
        <v>1905286</v>
      </c>
      <c r="Q28" s="18"/>
      <c r="R28" s="18">
        <f>D28+F28+L28+P28+N28</f>
        <v>1905286</v>
      </c>
    </row>
    <row r="29" spans="1:18" s="11" customFormat="1" ht="24" customHeight="1">
      <c r="A29" s="10" t="s">
        <v>131</v>
      </c>
      <c r="B29" s="14"/>
      <c r="D29" s="38">
        <v>0</v>
      </c>
      <c r="E29" s="24"/>
      <c r="F29" s="38">
        <v>0</v>
      </c>
      <c r="G29" s="24"/>
      <c r="H29" s="38">
        <f>PL!E114</f>
        <v>1136873</v>
      </c>
      <c r="I29" s="42"/>
      <c r="J29" s="18">
        <f>PL!E121</f>
        <v>2099850</v>
      </c>
      <c r="K29" s="18"/>
      <c r="L29" s="18">
        <f>H29+J29</f>
        <v>3236723</v>
      </c>
      <c r="M29" s="42"/>
      <c r="N29" s="38">
        <v>0</v>
      </c>
      <c r="O29" s="42"/>
      <c r="P29" s="38">
        <v>0</v>
      </c>
      <c r="Q29" s="18"/>
      <c r="R29" s="18">
        <f>D29+F29+L29+P29+N29</f>
        <v>3236723</v>
      </c>
    </row>
    <row r="30" spans="1:18" s="11" customFormat="1" ht="24" customHeight="1">
      <c r="A30" s="33" t="s">
        <v>132</v>
      </c>
      <c r="B30" s="14"/>
      <c r="D30" s="53">
        <f>SUM(D28:D29)</f>
        <v>0</v>
      </c>
      <c r="E30" s="107"/>
      <c r="F30" s="53">
        <f>SUM(F28:F29)</f>
        <v>0</v>
      </c>
      <c r="G30" s="107"/>
      <c r="H30" s="53">
        <f>SUM(H28:H29)</f>
        <v>1136873</v>
      </c>
      <c r="I30" s="106"/>
      <c r="J30" s="53">
        <f>SUM(J28:J29)</f>
        <v>2099850</v>
      </c>
      <c r="K30" s="106"/>
      <c r="L30" s="53">
        <f>SUM(L28:L29)</f>
        <v>3236723</v>
      </c>
      <c r="M30" s="106"/>
      <c r="N30" s="53">
        <f>SUM(N28:N29)</f>
        <v>0</v>
      </c>
      <c r="O30" s="106"/>
      <c r="P30" s="53">
        <f>SUM(P28:P29)</f>
        <v>1905286</v>
      </c>
      <c r="Q30" s="52"/>
      <c r="R30" s="53">
        <f>D30+F30+L30+N30+P30</f>
        <v>5142009</v>
      </c>
    </row>
    <row r="31" spans="1:18" s="11" customFormat="1" ht="9.5" customHeight="1">
      <c r="A31" s="33"/>
      <c r="B31" s="14"/>
      <c r="D31" s="18"/>
      <c r="E31" s="24"/>
      <c r="F31" s="18"/>
      <c r="G31" s="24"/>
      <c r="H31" s="18"/>
      <c r="I31" s="42"/>
      <c r="J31" s="42"/>
      <c r="K31" s="42"/>
      <c r="L31" s="42"/>
      <c r="M31" s="42"/>
      <c r="N31" s="18"/>
      <c r="O31" s="42"/>
      <c r="P31" s="18"/>
      <c r="Q31" s="18"/>
      <c r="R31" s="18"/>
    </row>
    <row r="32" spans="1:18" s="11" customFormat="1" ht="24" customHeight="1">
      <c r="A32" s="33" t="s">
        <v>146</v>
      </c>
      <c r="B32" s="14">
        <v>5.0999999999999996</v>
      </c>
      <c r="D32" s="38">
        <v>0</v>
      </c>
      <c r="E32" s="24"/>
      <c r="F32" s="38">
        <v>0</v>
      </c>
      <c r="G32" s="24"/>
      <c r="H32" s="18">
        <v>0</v>
      </c>
      <c r="I32" s="42"/>
      <c r="J32" s="55">
        <v>415154</v>
      </c>
      <c r="K32" s="80"/>
      <c r="L32" s="55">
        <f>H32+J32</f>
        <v>415154</v>
      </c>
      <c r="M32" s="80"/>
      <c r="N32" s="55">
        <v>0</v>
      </c>
      <c r="O32" s="80"/>
      <c r="P32" s="55">
        <f>-L32</f>
        <v>-415154</v>
      </c>
      <c r="Q32" s="18"/>
      <c r="R32" s="55">
        <f>D32+F32+L32+N32+P32</f>
        <v>0</v>
      </c>
    </row>
    <row r="33" spans="1:18" s="83" customFormat="1" ht="9.5" customHeight="1">
      <c r="A33" s="33"/>
      <c r="B33" s="54"/>
      <c r="D33" s="52"/>
      <c r="E33" s="80"/>
      <c r="F33" s="52"/>
      <c r="G33" s="80"/>
      <c r="H33" s="105"/>
      <c r="I33" s="80"/>
      <c r="J33" s="80"/>
      <c r="K33" s="80"/>
      <c r="L33" s="80"/>
      <c r="M33" s="80"/>
      <c r="N33" s="52"/>
      <c r="O33" s="80"/>
      <c r="P33" s="52"/>
      <c r="Q33" s="52"/>
      <c r="R33" s="105"/>
    </row>
    <row r="34" spans="1:18" s="83" customFormat="1" ht="24" customHeight="1" thickBot="1">
      <c r="A34" s="33" t="s">
        <v>166</v>
      </c>
      <c r="B34" s="54"/>
      <c r="D34" s="56">
        <f>D25+D30+D32</f>
        <v>20000000</v>
      </c>
      <c r="E34" s="80"/>
      <c r="F34" s="56">
        <f>F25+F30+F32</f>
        <v>10598915</v>
      </c>
      <c r="G34" s="80"/>
      <c r="H34" s="56">
        <f>H25+H30+H32</f>
        <v>1931207</v>
      </c>
      <c r="I34" s="80"/>
      <c r="J34" s="56">
        <f>J25+J30+J32</f>
        <v>595438</v>
      </c>
      <c r="K34" s="80"/>
      <c r="L34" s="56">
        <f>L25+L30+L32</f>
        <v>2526645</v>
      </c>
      <c r="M34" s="80"/>
      <c r="N34" s="56">
        <f>N25+N30+N32</f>
        <v>1164600</v>
      </c>
      <c r="O34" s="80"/>
      <c r="P34" s="56">
        <f>P25+P30+P32</f>
        <v>8815362</v>
      </c>
      <c r="Q34" s="80"/>
      <c r="R34" s="56">
        <f>R25+R30+R32</f>
        <v>43105522</v>
      </c>
    </row>
    <row r="35" spans="1:18" ht="24" customHeight="1" thickTop="1"/>
    <row r="37" spans="1:18" ht="24" customHeight="1">
      <c r="E37" s="59"/>
      <c r="F37" s="59"/>
      <c r="G37" s="59"/>
      <c r="H37" s="59"/>
      <c r="I37" s="59"/>
      <c r="J37" s="59"/>
      <c r="K37" s="59"/>
      <c r="L37" s="59"/>
      <c r="M37" s="59"/>
      <c r="Q37" s="59"/>
      <c r="R37" s="59"/>
    </row>
  </sheetData>
  <mergeCells count="5">
    <mergeCell ref="D11:R11"/>
    <mergeCell ref="G3:H3"/>
    <mergeCell ref="N3:P3"/>
    <mergeCell ref="N4:P4"/>
    <mergeCell ref="H4:L4"/>
  </mergeCells>
  <phoneticPr fontId="7" type="noConversion"/>
  <pageMargins left="0.8" right="0.8" top="0.48" bottom="0.5" header="0.5" footer="0.5"/>
  <pageSetup paperSize="9" scale="67" firstPageNumber="9" orientation="landscape" useFirstPageNumber="1" r:id="rId1"/>
  <headerFooter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1"/>
  <sheetViews>
    <sheetView showGridLines="0" view="pageBreakPreview" topLeftCell="A14" zoomScale="85" zoomScaleNormal="100" zoomScaleSheetLayoutView="85" zoomScalePageLayoutView="30" workbookViewId="0">
      <selection activeCell="A80" sqref="A80"/>
    </sheetView>
  </sheetViews>
  <sheetFormatPr defaultColWidth="10.90625" defaultRowHeight="23.15" customHeight="1"/>
  <cols>
    <col min="1" max="1" width="53.26953125" style="10" customWidth="1"/>
    <col min="2" max="2" width="18.453125" style="10" customWidth="1"/>
    <col min="3" max="3" width="3.90625" style="19" customWidth="1"/>
    <col min="4" max="4" width="5.90625" style="19" customWidth="1"/>
    <col min="5" max="5" width="14.08984375" style="26" customWidth="1"/>
    <col min="6" max="6" width="1" style="26" customWidth="1"/>
    <col min="7" max="7" width="14.08984375" style="26" customWidth="1"/>
    <col min="8" max="8" width="1.453125" style="10" customWidth="1"/>
    <col min="9" max="16384" width="10.90625" style="10"/>
  </cols>
  <sheetData>
    <row r="1" spans="1:10" s="7" customFormat="1" ht="23.15" customHeight="1">
      <c r="A1" s="1" t="s">
        <v>53</v>
      </c>
      <c r="B1" s="3"/>
      <c r="C1" s="3"/>
      <c r="D1" s="65"/>
      <c r="E1" s="26"/>
      <c r="F1" s="26"/>
      <c r="G1" s="26"/>
    </row>
    <row r="2" spans="1:10" ht="23.15" customHeight="1">
      <c r="A2" s="2" t="s">
        <v>110</v>
      </c>
      <c r="B2" s="3"/>
      <c r="C2" s="3"/>
      <c r="D2" s="65"/>
      <c r="E2" s="66"/>
      <c r="F2" s="67"/>
      <c r="G2" s="66"/>
    </row>
    <row r="3" spans="1:10" ht="9.75" customHeight="1">
      <c r="A3" s="8"/>
      <c r="B3" s="33"/>
      <c r="C3" s="33"/>
      <c r="D3" s="33"/>
      <c r="E3" s="33"/>
      <c r="F3" s="33"/>
      <c r="G3" s="33"/>
      <c r="H3" s="33"/>
    </row>
    <row r="4" spans="1:10" ht="23.15" customHeight="1">
      <c r="C4" s="10"/>
      <c r="D4" s="68"/>
      <c r="E4" s="169" t="s">
        <v>124</v>
      </c>
      <c r="F4" s="169"/>
      <c r="G4" s="169"/>
    </row>
    <row r="5" spans="1:10" ht="23.15" customHeight="1">
      <c r="C5" s="10"/>
      <c r="D5" s="68"/>
      <c r="E5" s="169" t="s">
        <v>123</v>
      </c>
      <c r="F5" s="169"/>
      <c r="G5" s="169"/>
    </row>
    <row r="6" spans="1:10" ht="21.15" customHeight="1">
      <c r="C6" s="10"/>
      <c r="D6" s="69"/>
      <c r="E6" s="37" t="s">
        <v>163</v>
      </c>
      <c r="F6" s="37"/>
      <c r="G6" s="37">
        <v>2567</v>
      </c>
    </row>
    <row r="7" spans="1:10" ht="21.15" customHeight="1">
      <c r="C7" s="10"/>
      <c r="D7" s="69"/>
      <c r="E7" s="168" t="s">
        <v>81</v>
      </c>
      <c r="F7" s="168"/>
      <c r="G7" s="168"/>
    </row>
    <row r="8" spans="1:10" ht="21.65" customHeight="1">
      <c r="A8" s="62" t="s">
        <v>4</v>
      </c>
      <c r="C8" s="10"/>
      <c r="D8" s="10"/>
      <c r="E8" s="70"/>
      <c r="F8" s="10"/>
      <c r="G8" s="70"/>
    </row>
    <row r="9" spans="1:10" ht="21.65" customHeight="1">
      <c r="A9" s="10" t="s">
        <v>67</v>
      </c>
      <c r="D9" s="71"/>
      <c r="E9" s="72">
        <f>PL!E96</f>
        <v>2364009</v>
      </c>
      <c r="F9" s="72"/>
      <c r="G9" s="72">
        <f>PL!G96</f>
        <v>1742983</v>
      </c>
      <c r="H9" s="70"/>
      <c r="J9" s="16"/>
    </row>
    <row r="10" spans="1:10" ht="21.65" customHeight="1">
      <c r="A10" s="41" t="s">
        <v>111</v>
      </c>
      <c r="C10" s="10"/>
      <c r="D10" s="71"/>
      <c r="E10" s="72"/>
      <c r="F10" s="72"/>
      <c r="G10" s="72"/>
      <c r="J10" s="16"/>
    </row>
    <row r="11" spans="1:10" ht="21.65" customHeight="1">
      <c r="A11" s="41" t="s">
        <v>112</v>
      </c>
      <c r="C11" s="10"/>
      <c r="D11" s="71"/>
      <c r="E11" s="72"/>
      <c r="F11" s="72"/>
      <c r="G11" s="72"/>
      <c r="J11" s="16"/>
    </row>
    <row r="12" spans="1:10" ht="21.65" customHeight="1">
      <c r="A12" s="22" t="s">
        <v>23</v>
      </c>
      <c r="C12" s="10"/>
      <c r="D12" s="71"/>
      <c r="E12" s="72">
        <v>380898</v>
      </c>
      <c r="F12" s="72"/>
      <c r="G12" s="72">
        <v>332682</v>
      </c>
      <c r="H12" s="70"/>
      <c r="J12" s="16"/>
    </row>
    <row r="13" spans="1:10" ht="21.65" customHeight="1">
      <c r="A13" s="22" t="s">
        <v>76</v>
      </c>
      <c r="C13" s="10"/>
      <c r="D13" s="71"/>
      <c r="E13" s="72">
        <f>PL!E95</f>
        <v>655788</v>
      </c>
      <c r="F13" s="72"/>
      <c r="G13" s="72">
        <v>1132972</v>
      </c>
      <c r="H13" s="70"/>
      <c r="J13" s="16"/>
    </row>
    <row r="14" spans="1:10" ht="21.65" customHeight="1">
      <c r="A14" s="22" t="s">
        <v>169</v>
      </c>
      <c r="C14" s="10"/>
      <c r="D14" s="71"/>
      <c r="E14" s="72">
        <v>1469</v>
      </c>
      <c r="F14" s="72"/>
      <c r="G14" s="72">
        <v>0</v>
      </c>
      <c r="H14" s="70"/>
      <c r="J14" s="16"/>
    </row>
    <row r="15" spans="1:10" ht="23.15" customHeight="1">
      <c r="A15" s="22" t="s">
        <v>113</v>
      </c>
      <c r="C15" s="10"/>
      <c r="D15" s="71"/>
      <c r="E15" s="72">
        <v>37660</v>
      </c>
      <c r="F15" s="72"/>
      <c r="G15" s="72">
        <v>34956</v>
      </c>
      <c r="H15" s="70"/>
      <c r="J15" s="16"/>
    </row>
    <row r="16" spans="1:10" ht="23.15" customHeight="1">
      <c r="A16" s="22" t="s">
        <v>171</v>
      </c>
      <c r="C16" s="10"/>
      <c r="D16" s="71"/>
      <c r="E16" s="72">
        <v>5130</v>
      </c>
      <c r="F16" s="72"/>
      <c r="G16" s="72">
        <v>64971</v>
      </c>
      <c r="H16" s="70"/>
      <c r="J16" s="16"/>
    </row>
    <row r="17" spans="1:10" ht="21.65" customHeight="1">
      <c r="A17" s="22" t="s">
        <v>179</v>
      </c>
      <c r="C17" s="10"/>
      <c r="D17" s="71"/>
      <c r="E17" s="72">
        <v>-335359</v>
      </c>
      <c r="F17" s="72"/>
      <c r="G17" s="72">
        <v>420706</v>
      </c>
      <c r="H17" s="70"/>
      <c r="J17" s="16"/>
    </row>
    <row r="18" spans="1:10" ht="21.65" customHeight="1">
      <c r="A18" s="22" t="s">
        <v>180</v>
      </c>
      <c r="C18" s="10"/>
      <c r="D18" s="71"/>
      <c r="E18" s="72">
        <v>9383</v>
      </c>
      <c r="F18" s="72"/>
      <c r="G18" s="72">
        <v>-1431</v>
      </c>
      <c r="H18" s="70"/>
      <c r="J18" s="16"/>
    </row>
    <row r="19" spans="1:10" ht="23.15" customHeight="1">
      <c r="A19" s="22" t="s">
        <v>181</v>
      </c>
      <c r="C19" s="10"/>
      <c r="D19" s="71"/>
      <c r="E19" s="72">
        <v>-2449</v>
      </c>
      <c r="F19" s="72"/>
      <c r="G19" s="72">
        <v>1433</v>
      </c>
      <c r="H19" s="70"/>
      <c r="J19" s="16"/>
    </row>
    <row r="20" spans="1:10" ht="21.65" customHeight="1">
      <c r="A20" s="22" t="s">
        <v>182</v>
      </c>
      <c r="C20" s="10"/>
      <c r="D20" s="71"/>
      <c r="E20" s="72">
        <f>-PL!E81</f>
        <v>-393981</v>
      </c>
      <c r="F20" s="72"/>
      <c r="G20" s="72">
        <v>25619</v>
      </c>
      <c r="H20" s="70"/>
      <c r="J20" s="16"/>
    </row>
    <row r="21" spans="1:10" ht="23.15" customHeight="1">
      <c r="A21" s="13" t="s">
        <v>32</v>
      </c>
      <c r="C21" s="10"/>
      <c r="D21" s="57"/>
      <c r="E21" s="72">
        <f>-PL!E75</f>
        <v>-5085837</v>
      </c>
      <c r="F21" s="16"/>
      <c r="G21" s="72">
        <v>-5248845</v>
      </c>
      <c r="H21" s="70"/>
      <c r="J21" s="16"/>
    </row>
    <row r="22" spans="1:10" ht="21.65" customHeight="1">
      <c r="A22" s="13" t="s">
        <v>37</v>
      </c>
      <c r="C22" s="10"/>
      <c r="D22" s="71"/>
      <c r="E22" s="73">
        <f>-PL!E82</f>
        <v>-174022</v>
      </c>
      <c r="F22" s="72"/>
      <c r="G22" s="73">
        <v>-154301</v>
      </c>
      <c r="H22" s="70"/>
      <c r="J22" s="16"/>
    </row>
    <row r="23" spans="1:10" ht="23.15" customHeight="1">
      <c r="A23" s="13" t="s">
        <v>74</v>
      </c>
      <c r="C23" s="10"/>
      <c r="D23" s="57"/>
      <c r="E23" s="26">
        <v>8617705</v>
      </c>
      <c r="F23" s="16"/>
      <c r="G23" s="26">
        <v>8667801</v>
      </c>
      <c r="H23" s="70"/>
      <c r="J23" s="16"/>
    </row>
    <row r="24" spans="1:10" ht="23.15" customHeight="1">
      <c r="A24" s="13" t="s">
        <v>30</v>
      </c>
      <c r="C24" s="10"/>
      <c r="D24" s="57"/>
      <c r="E24" s="73">
        <v>-4784821</v>
      </c>
      <c r="F24" s="16"/>
      <c r="G24" s="73">
        <v>-4280679</v>
      </c>
      <c r="H24" s="70"/>
      <c r="J24" s="16"/>
    </row>
    <row r="25" spans="1:10" ht="21.65" customHeight="1">
      <c r="A25" s="13" t="s">
        <v>31</v>
      </c>
      <c r="C25" s="10"/>
      <c r="D25" s="57"/>
      <c r="E25" s="74">
        <v>-402277</v>
      </c>
      <c r="F25" s="16"/>
      <c r="G25" s="74">
        <v>-579912</v>
      </c>
      <c r="H25" s="70"/>
      <c r="J25" s="16"/>
    </row>
    <row r="26" spans="1:10" ht="23.15" customHeight="1">
      <c r="A26" s="13" t="s">
        <v>77</v>
      </c>
      <c r="C26" s="10"/>
      <c r="D26" s="71"/>
      <c r="E26" s="72">
        <f>SUM(E9:E25)</f>
        <v>893296</v>
      </c>
      <c r="F26" s="72"/>
      <c r="G26" s="72">
        <f>SUM(G9:G25)</f>
        <v>2158955</v>
      </c>
      <c r="H26" s="70"/>
      <c r="J26" s="16"/>
    </row>
    <row r="27" spans="1:10" ht="9.75" customHeight="1">
      <c r="A27" s="12"/>
      <c r="C27" s="10"/>
      <c r="D27" s="71"/>
      <c r="E27" s="72"/>
      <c r="F27" s="72"/>
      <c r="G27" s="72"/>
      <c r="H27" s="70"/>
      <c r="J27" s="16"/>
    </row>
    <row r="28" spans="1:10" ht="23.15" customHeight="1">
      <c r="A28" s="41" t="s">
        <v>183</v>
      </c>
      <c r="C28" s="10"/>
      <c r="D28" s="71"/>
      <c r="E28" s="72"/>
      <c r="F28" s="72"/>
      <c r="G28" s="72"/>
      <c r="J28" s="16"/>
    </row>
    <row r="29" spans="1:10" ht="21.65" customHeight="1">
      <c r="A29" s="22" t="s">
        <v>6</v>
      </c>
      <c r="C29" s="10"/>
      <c r="D29" s="71"/>
      <c r="E29" s="72">
        <v>-7329792</v>
      </c>
      <c r="F29" s="72"/>
      <c r="G29" s="72">
        <v>12738053</v>
      </c>
      <c r="H29" s="70"/>
      <c r="J29" s="16"/>
    </row>
    <row r="30" spans="1:10" ht="23.15" customHeight="1">
      <c r="A30" s="22" t="s">
        <v>33</v>
      </c>
      <c r="C30" s="10"/>
      <c r="D30" s="71"/>
      <c r="E30" s="72">
        <v>-17295254</v>
      </c>
      <c r="F30" s="72"/>
      <c r="G30" s="72">
        <v>-8164130</v>
      </c>
      <c r="H30" s="70"/>
      <c r="J30" s="16"/>
    </row>
    <row r="31" spans="1:10" ht="21.65" customHeight="1">
      <c r="A31" s="22" t="s">
        <v>44</v>
      </c>
      <c r="C31" s="10"/>
      <c r="D31" s="71"/>
      <c r="E31" s="72">
        <v>2596</v>
      </c>
      <c r="F31" s="72"/>
      <c r="G31" s="72">
        <v>179839</v>
      </c>
      <c r="H31" s="70"/>
      <c r="J31" s="16"/>
    </row>
    <row r="32" spans="1:10" ht="23.15" customHeight="1">
      <c r="A32" s="22" t="s">
        <v>7</v>
      </c>
      <c r="C32" s="10"/>
      <c r="D32" s="71"/>
      <c r="E32" s="72">
        <v>272898</v>
      </c>
      <c r="F32" s="72"/>
      <c r="G32" s="72">
        <v>-713332</v>
      </c>
      <c r="H32" s="70"/>
      <c r="J32" s="16"/>
    </row>
    <row r="33" spans="1:10" ht="9.75" customHeight="1">
      <c r="A33" s="22"/>
      <c r="C33" s="10"/>
      <c r="D33" s="71"/>
      <c r="E33" s="72"/>
      <c r="F33" s="72"/>
      <c r="G33" s="72"/>
      <c r="H33" s="70"/>
      <c r="J33" s="16"/>
    </row>
    <row r="34" spans="1:10" ht="23.15" customHeight="1">
      <c r="A34" s="75" t="s">
        <v>184</v>
      </c>
      <c r="C34" s="10"/>
      <c r="D34" s="57"/>
      <c r="E34" s="73"/>
      <c r="F34" s="16"/>
      <c r="G34" s="73"/>
      <c r="J34" s="16"/>
    </row>
    <row r="35" spans="1:10" ht="21.65" customHeight="1">
      <c r="A35" s="22" t="s">
        <v>11</v>
      </c>
      <c r="C35" s="10"/>
      <c r="D35" s="57"/>
      <c r="E35" s="73">
        <v>16509622</v>
      </c>
      <c r="F35" s="16"/>
      <c r="G35" s="73">
        <v>-3336431</v>
      </c>
      <c r="H35" s="70"/>
      <c r="J35" s="16"/>
    </row>
    <row r="36" spans="1:10" ht="21.65" customHeight="1">
      <c r="A36" s="22" t="s">
        <v>6</v>
      </c>
      <c r="C36" s="10"/>
      <c r="D36" s="57"/>
      <c r="E36" s="73">
        <v>5202888</v>
      </c>
      <c r="F36" s="73"/>
      <c r="G36" s="73">
        <v>-919464</v>
      </c>
      <c r="H36" s="70"/>
      <c r="J36" s="16"/>
    </row>
    <row r="37" spans="1:10" ht="23.15" customHeight="1">
      <c r="A37" s="22" t="s">
        <v>8</v>
      </c>
      <c r="C37" s="10"/>
      <c r="D37" s="10"/>
      <c r="E37" s="16">
        <v>755085</v>
      </c>
      <c r="F37" s="72"/>
      <c r="G37" s="16">
        <v>203656</v>
      </c>
      <c r="H37" s="70"/>
      <c r="J37" s="16"/>
    </row>
    <row r="38" spans="1:10" ht="23.15" customHeight="1">
      <c r="A38" s="22" t="s">
        <v>47</v>
      </c>
      <c r="C38" s="10"/>
      <c r="D38" s="57"/>
      <c r="E38" s="73">
        <v>-4850000</v>
      </c>
      <c r="F38" s="16"/>
      <c r="G38" s="73">
        <v>-4892000</v>
      </c>
      <c r="H38" s="70"/>
      <c r="J38" s="16"/>
    </row>
    <row r="39" spans="1:10" ht="21.65" customHeight="1">
      <c r="A39" s="22" t="s">
        <v>48</v>
      </c>
      <c r="C39" s="10"/>
      <c r="D39" s="57"/>
      <c r="E39" s="72">
        <v>4452</v>
      </c>
      <c r="F39" s="72"/>
      <c r="G39" s="72">
        <v>-61834</v>
      </c>
      <c r="H39" s="70"/>
      <c r="J39" s="16"/>
    </row>
    <row r="40" spans="1:10" ht="23.15" customHeight="1">
      <c r="A40" s="22" t="s">
        <v>49</v>
      </c>
      <c r="C40" s="10"/>
      <c r="D40" s="57"/>
      <c r="E40" s="16">
        <v>-31994</v>
      </c>
      <c r="F40" s="72"/>
      <c r="G40" s="16">
        <v>-19144</v>
      </c>
      <c r="H40" s="70"/>
      <c r="J40" s="16"/>
    </row>
    <row r="41" spans="1:10" ht="21.65" customHeight="1">
      <c r="A41" s="22" t="s">
        <v>78</v>
      </c>
      <c r="C41" s="10"/>
      <c r="D41" s="57"/>
      <c r="E41" s="72">
        <v>98474</v>
      </c>
      <c r="F41" s="72"/>
      <c r="G41" s="72">
        <v>76041</v>
      </c>
      <c r="H41" s="70"/>
      <c r="J41" s="16"/>
    </row>
    <row r="42" spans="1:10" ht="23.15" customHeight="1">
      <c r="A42" s="13" t="s">
        <v>9</v>
      </c>
      <c r="C42" s="10"/>
      <c r="D42" s="57"/>
      <c r="E42" s="72">
        <v>749836</v>
      </c>
      <c r="F42" s="73"/>
      <c r="G42" s="72">
        <v>369134</v>
      </c>
      <c r="H42" s="70"/>
      <c r="J42" s="16"/>
    </row>
    <row r="43" spans="1:10" ht="21.65" customHeight="1">
      <c r="A43" s="12" t="s">
        <v>185</v>
      </c>
      <c r="B43" s="33"/>
      <c r="C43" s="33"/>
      <c r="D43" s="84"/>
      <c r="E43" s="85">
        <f>SUM(E26:E42)</f>
        <v>-5017893</v>
      </c>
      <c r="F43" s="86"/>
      <c r="G43" s="85">
        <f>SUM(G26:G42)</f>
        <v>-2380657</v>
      </c>
      <c r="J43" s="16"/>
    </row>
    <row r="44" spans="1:10" ht="21.65" customHeight="1">
      <c r="A44" s="12"/>
      <c r="B44" s="33"/>
      <c r="C44" s="33"/>
      <c r="D44" s="84"/>
      <c r="E44" s="90"/>
      <c r="F44" s="86"/>
      <c r="G44" s="90"/>
      <c r="J44" s="16"/>
    </row>
    <row r="45" spans="1:10" s="7" customFormat="1" ht="23.15" customHeight="1">
      <c r="A45" s="1" t="s">
        <v>53</v>
      </c>
      <c r="B45" s="3"/>
      <c r="C45" s="3"/>
      <c r="D45" s="65"/>
      <c r="E45" s="26"/>
      <c r="F45" s="26"/>
      <c r="G45" s="26"/>
      <c r="J45" s="16"/>
    </row>
    <row r="46" spans="1:10" s="7" customFormat="1" ht="23.15" customHeight="1">
      <c r="A46" s="2" t="s">
        <v>110</v>
      </c>
      <c r="B46" s="3"/>
      <c r="C46" s="3"/>
      <c r="D46" s="65"/>
      <c r="E46" s="66"/>
      <c r="F46" s="67"/>
      <c r="G46" s="66"/>
      <c r="J46" s="16"/>
    </row>
    <row r="47" spans="1:10" ht="9.75" customHeight="1">
      <c r="A47" s="8"/>
      <c r="B47" s="33"/>
      <c r="C47" s="33"/>
      <c r="D47" s="33"/>
      <c r="E47" s="33"/>
      <c r="F47" s="33"/>
      <c r="G47" s="33"/>
      <c r="J47" s="16"/>
    </row>
    <row r="48" spans="1:10" ht="23.15" customHeight="1">
      <c r="C48" s="10"/>
      <c r="D48" s="68"/>
      <c r="E48" s="169" t="s">
        <v>124</v>
      </c>
      <c r="F48" s="169"/>
      <c r="G48" s="169"/>
      <c r="H48" s="33"/>
      <c r="J48" s="16"/>
    </row>
    <row r="49" spans="1:10" ht="23.15" customHeight="1">
      <c r="C49" s="10"/>
      <c r="D49" s="68"/>
      <c r="E49" s="169" t="s">
        <v>123</v>
      </c>
      <c r="F49" s="169"/>
      <c r="G49" s="169"/>
      <c r="H49" s="33"/>
      <c r="J49" s="16"/>
    </row>
    <row r="50" spans="1:10" ht="23.15" customHeight="1">
      <c r="C50" s="10"/>
      <c r="D50" s="69"/>
      <c r="E50" s="37" t="s">
        <v>163</v>
      </c>
      <c r="F50" s="37"/>
      <c r="G50" s="37">
        <v>2567</v>
      </c>
      <c r="H50" s="33"/>
      <c r="J50" s="16"/>
    </row>
    <row r="51" spans="1:10" ht="23.15" customHeight="1">
      <c r="C51" s="10"/>
      <c r="D51" s="69"/>
      <c r="E51" s="168" t="s">
        <v>81</v>
      </c>
      <c r="F51" s="168"/>
      <c r="G51" s="168"/>
      <c r="J51" s="16"/>
    </row>
    <row r="52" spans="1:10" ht="23.15" customHeight="1">
      <c r="A52" s="79" t="s">
        <v>5</v>
      </c>
      <c r="C52" s="10"/>
      <c r="D52" s="57"/>
      <c r="E52" s="73"/>
      <c r="F52" s="16"/>
      <c r="G52" s="73"/>
      <c r="J52" s="16"/>
    </row>
    <row r="53" spans="1:10" ht="23.15" customHeight="1">
      <c r="A53" s="13" t="s">
        <v>147</v>
      </c>
      <c r="C53" s="10"/>
      <c r="D53" s="57"/>
      <c r="E53" s="72">
        <v>698481</v>
      </c>
      <c r="F53" s="72"/>
      <c r="G53" s="72">
        <v>545196</v>
      </c>
      <c r="H53" s="76"/>
      <c r="J53" s="16"/>
    </row>
    <row r="54" spans="1:10" ht="23.15" customHeight="1">
      <c r="A54" s="13" t="s">
        <v>148</v>
      </c>
      <c r="C54" s="10"/>
      <c r="D54" s="57"/>
      <c r="E54" s="72">
        <v>174022</v>
      </c>
      <c r="F54" s="72"/>
      <c r="G54" s="72">
        <v>154301</v>
      </c>
      <c r="H54" s="76"/>
      <c r="J54" s="16"/>
    </row>
    <row r="55" spans="1:10" ht="23.15" customHeight="1">
      <c r="A55" s="13" t="s">
        <v>149</v>
      </c>
      <c r="C55" s="10"/>
      <c r="D55" s="57"/>
      <c r="E55" s="72">
        <v>0</v>
      </c>
      <c r="F55" s="72"/>
      <c r="G55" s="72">
        <v>-49510</v>
      </c>
      <c r="H55" s="76"/>
      <c r="J55" s="16"/>
    </row>
    <row r="56" spans="1:10" ht="23.15" customHeight="1">
      <c r="A56" s="13" t="s">
        <v>150</v>
      </c>
      <c r="C56" s="10"/>
      <c r="D56" s="57"/>
      <c r="E56" s="73">
        <v>0</v>
      </c>
      <c r="F56" s="16"/>
      <c r="G56" s="73">
        <v>134675</v>
      </c>
      <c r="J56" s="16"/>
    </row>
    <row r="57" spans="1:10" ht="23.15" customHeight="1">
      <c r="A57" s="13" t="s">
        <v>151</v>
      </c>
      <c r="C57" s="10"/>
      <c r="D57" s="57"/>
      <c r="E57" s="72"/>
      <c r="F57" s="72"/>
      <c r="G57" s="72"/>
      <c r="H57" s="76"/>
      <c r="J57" s="16"/>
    </row>
    <row r="58" spans="1:10" ht="23.15" customHeight="1">
      <c r="A58" s="108" t="s">
        <v>152</v>
      </c>
      <c r="C58" s="10"/>
      <c r="D58" s="57"/>
      <c r="E58" s="72">
        <v>-12036529</v>
      </c>
      <c r="F58" s="10"/>
      <c r="G58" s="72">
        <v>-9721509</v>
      </c>
      <c r="H58" s="76"/>
      <c r="J58" s="16"/>
    </row>
    <row r="59" spans="1:10" ht="23.15" customHeight="1">
      <c r="A59" s="13" t="s">
        <v>153</v>
      </c>
      <c r="C59" s="10"/>
      <c r="D59" s="57"/>
      <c r="E59" s="72"/>
      <c r="F59" s="72"/>
      <c r="G59" s="72"/>
      <c r="H59" s="76"/>
      <c r="J59" s="16"/>
    </row>
    <row r="60" spans="1:10" ht="23.15" customHeight="1">
      <c r="A60" s="108" t="s">
        <v>152</v>
      </c>
      <c r="C60" s="10"/>
      <c r="D60" s="57"/>
      <c r="E60" s="110">
        <v>11161599</v>
      </c>
      <c r="F60" s="10"/>
      <c r="G60" s="110">
        <v>11122381</v>
      </c>
      <c r="H60" s="76"/>
      <c r="J60" s="16"/>
    </row>
    <row r="61" spans="1:10" ht="23.15" customHeight="1">
      <c r="A61" s="13" t="s">
        <v>154</v>
      </c>
      <c r="C61" s="10"/>
      <c r="D61" s="57"/>
      <c r="E61" s="103"/>
      <c r="F61" s="72"/>
      <c r="G61" s="103"/>
      <c r="H61" s="76"/>
      <c r="J61" s="16"/>
    </row>
    <row r="62" spans="1:10" ht="23.15" customHeight="1">
      <c r="A62" s="108" t="s">
        <v>155</v>
      </c>
      <c r="C62" s="13"/>
      <c r="D62" s="57"/>
      <c r="E62" s="72">
        <v>517879</v>
      </c>
      <c r="F62" s="72"/>
      <c r="G62" s="72">
        <v>770309</v>
      </c>
      <c r="H62" s="70"/>
      <c r="J62" s="16"/>
    </row>
    <row r="63" spans="1:10" ht="23.15" customHeight="1">
      <c r="A63" s="13" t="s">
        <v>156</v>
      </c>
      <c r="C63" s="10"/>
      <c r="D63" s="57"/>
      <c r="E63" s="73">
        <v>-179128</v>
      </c>
      <c r="F63" s="73"/>
      <c r="G63" s="73">
        <v>-135076</v>
      </c>
      <c r="H63" s="76"/>
      <c r="J63" s="16"/>
    </row>
    <row r="64" spans="1:10" ht="23.15" customHeight="1">
      <c r="A64" s="13" t="s">
        <v>50</v>
      </c>
      <c r="B64" s="13"/>
      <c r="C64" s="13"/>
      <c r="D64" s="57"/>
      <c r="E64" s="72">
        <v>589</v>
      </c>
      <c r="F64" s="72"/>
      <c r="G64" s="72">
        <v>1762</v>
      </c>
      <c r="H64" s="70"/>
      <c r="J64" s="16"/>
    </row>
    <row r="65" spans="1:10" ht="23.15" customHeight="1">
      <c r="A65" s="13" t="s">
        <v>157</v>
      </c>
      <c r="B65" s="13"/>
      <c r="C65" s="13"/>
      <c r="D65" s="57"/>
      <c r="E65" s="72">
        <v>-183703</v>
      </c>
      <c r="F65" s="72"/>
      <c r="G65" s="72">
        <v>-129049</v>
      </c>
      <c r="H65" s="70"/>
      <c r="J65" s="16"/>
    </row>
    <row r="66" spans="1:10" ht="23.15" customHeight="1">
      <c r="A66" s="12" t="s">
        <v>186</v>
      </c>
      <c r="B66" s="13"/>
      <c r="C66" s="13"/>
      <c r="D66" s="57"/>
      <c r="E66" s="87">
        <f>SUM(E53:E65)</f>
        <v>153210</v>
      </c>
      <c r="F66" s="86"/>
      <c r="G66" s="87">
        <f>SUM(G53:G65)</f>
        <v>2693480</v>
      </c>
      <c r="J66" s="16"/>
    </row>
    <row r="67" spans="1:10" ht="23.15" customHeight="1">
      <c r="A67" s="12"/>
      <c r="B67" s="13"/>
      <c r="C67" s="13"/>
      <c r="D67" s="57"/>
      <c r="E67" s="72"/>
      <c r="F67" s="16"/>
      <c r="G67" s="72"/>
      <c r="J67" s="16"/>
    </row>
    <row r="68" spans="1:10" ht="23.15" customHeight="1">
      <c r="A68" s="79" t="s">
        <v>51</v>
      </c>
      <c r="B68" s="13"/>
      <c r="C68" s="13"/>
      <c r="D68" s="57"/>
      <c r="E68" s="72"/>
      <c r="F68" s="16"/>
      <c r="G68" s="72"/>
      <c r="J68" s="16"/>
    </row>
    <row r="69" spans="1:10" ht="23.15" customHeight="1">
      <c r="A69" s="22" t="s">
        <v>79</v>
      </c>
      <c r="B69" s="13"/>
      <c r="C69" s="13"/>
      <c r="D69" s="57"/>
      <c r="E69" s="72">
        <v>-203282</v>
      </c>
      <c r="F69" s="16"/>
      <c r="G69" s="72">
        <v>-174194</v>
      </c>
      <c r="J69" s="16"/>
    </row>
    <row r="70" spans="1:10" ht="23.15" customHeight="1">
      <c r="A70" s="22" t="s">
        <v>170</v>
      </c>
      <c r="B70" s="13"/>
      <c r="C70" s="13"/>
      <c r="D70" s="57"/>
      <c r="E70" s="72">
        <v>5000000</v>
      </c>
      <c r="F70" s="16"/>
      <c r="G70" s="72">
        <v>0</v>
      </c>
      <c r="J70" s="16"/>
    </row>
    <row r="71" spans="1:10" ht="23.15" customHeight="1">
      <c r="A71" s="12" t="s">
        <v>172</v>
      </c>
      <c r="B71" s="13"/>
      <c r="C71" s="13"/>
      <c r="D71" s="57"/>
      <c r="E71" s="87">
        <f>SUM(E69:E70)</f>
        <v>4796718</v>
      </c>
      <c r="F71" s="86"/>
      <c r="G71" s="87">
        <f>SUM(G69:G70)</f>
        <v>-174194</v>
      </c>
      <c r="J71" s="16"/>
    </row>
    <row r="72" spans="1:10" ht="23.15" customHeight="1">
      <c r="A72" s="12"/>
      <c r="B72" s="13"/>
      <c r="C72" s="13"/>
      <c r="D72" s="57"/>
      <c r="E72" s="88"/>
      <c r="F72" s="86"/>
      <c r="G72" s="88"/>
      <c r="J72" s="16"/>
    </row>
    <row r="73" spans="1:10" ht="23.15" customHeight="1">
      <c r="A73" s="12" t="s">
        <v>187</v>
      </c>
      <c r="C73" s="10"/>
      <c r="D73" s="57"/>
      <c r="E73" s="90">
        <f>E43+E66+E71</f>
        <v>-67965</v>
      </c>
      <c r="F73" s="86"/>
      <c r="G73" s="90">
        <f>G43+G66+G71</f>
        <v>138629</v>
      </c>
      <c r="J73" s="16"/>
    </row>
    <row r="74" spans="1:10" ht="23.15" customHeight="1">
      <c r="A74" s="22" t="s">
        <v>158</v>
      </c>
      <c r="C74" s="10"/>
      <c r="D74" s="57"/>
      <c r="E74" s="74">
        <f>+BS!G8</f>
        <v>643315</v>
      </c>
      <c r="F74" s="16"/>
      <c r="G74" s="74">
        <v>691375</v>
      </c>
      <c r="J74" s="16"/>
    </row>
    <row r="75" spans="1:10" ht="23.15" customHeight="1" thickBot="1">
      <c r="A75" s="12" t="s">
        <v>159</v>
      </c>
      <c r="C75" s="10"/>
      <c r="D75" s="57"/>
      <c r="E75" s="89">
        <f>SUM(E73:E74)</f>
        <v>575350</v>
      </c>
      <c r="F75" s="86"/>
      <c r="G75" s="89">
        <f>SUM(G73:G74)</f>
        <v>830004</v>
      </c>
      <c r="J75" s="16"/>
    </row>
    <row r="76" spans="1:10" ht="23.15" customHeight="1" thickTop="1">
      <c r="A76" s="13"/>
      <c r="C76" s="10"/>
      <c r="D76" s="57"/>
      <c r="E76" s="111"/>
      <c r="F76" s="77"/>
      <c r="G76" s="111"/>
      <c r="J76" s="16"/>
    </row>
    <row r="77" spans="1:10" ht="23.15" customHeight="1">
      <c r="A77" s="12" t="s">
        <v>114</v>
      </c>
      <c r="C77" s="10"/>
      <c r="D77" s="57"/>
      <c r="E77" s="16"/>
      <c r="F77" s="16"/>
      <c r="G77" s="16"/>
      <c r="J77" s="16"/>
    </row>
    <row r="78" spans="1:10" ht="23.15" customHeight="1">
      <c r="A78" s="22" t="s">
        <v>160</v>
      </c>
      <c r="C78" s="10"/>
      <c r="D78" s="57"/>
      <c r="E78" s="16"/>
      <c r="F78" s="16"/>
      <c r="G78" s="16"/>
      <c r="J78" s="16"/>
    </row>
    <row r="79" spans="1:10" ht="23.15" customHeight="1">
      <c r="A79" s="109" t="s">
        <v>190</v>
      </c>
      <c r="C79" s="10"/>
      <c r="D79" s="57"/>
      <c r="E79" s="15">
        <v>-39833</v>
      </c>
      <c r="F79" s="16"/>
      <c r="G79" s="15">
        <v>119026</v>
      </c>
      <c r="J79" s="16"/>
    </row>
    <row r="80" spans="1:10" ht="23.15" customHeight="1">
      <c r="A80" s="109"/>
      <c r="C80" s="10"/>
      <c r="D80" s="78"/>
      <c r="E80" s="15"/>
      <c r="F80" s="10"/>
      <c r="G80" s="15"/>
    </row>
    <row r="81" spans="5:7" ht="23.15" customHeight="1">
      <c r="E81" s="20"/>
      <c r="F81" s="20"/>
      <c r="G81" s="20"/>
    </row>
  </sheetData>
  <mergeCells count="6">
    <mergeCell ref="E51:G51"/>
    <mergeCell ref="E5:G5"/>
    <mergeCell ref="E4:G4"/>
    <mergeCell ref="E7:G7"/>
    <mergeCell ref="E48:G48"/>
    <mergeCell ref="E49:G49"/>
  </mergeCells>
  <printOptions gridLinesSet="0"/>
  <pageMargins left="0.8" right="0.8" top="0.48" bottom="0.5" header="0.5" footer="0.5"/>
  <pageSetup paperSize="9" scale="78" firstPageNumber="10" fitToHeight="2" orientation="portrait" useFirstPageNumber="1" r:id="rId1"/>
  <headerFooter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4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05EC3AD7AB0428CCE5EC4AD2FD0E2" ma:contentTypeVersion="10" ma:contentTypeDescription="Create a new document." ma:contentTypeScope="" ma:versionID="0dd1ebb73ca1f48fc7d8e87527738d08">
  <xsd:schema xmlns:xsd="http://www.w3.org/2001/XMLSchema" xmlns:xs="http://www.w3.org/2001/XMLSchema" xmlns:p="http://schemas.microsoft.com/office/2006/metadata/properties" xmlns:ns2="c8215002-3c96-47bf-bb64-0b266ea9f73b" xmlns:ns3="e1b29e63-cb00-4e0f-a4e0-e053b2fac137" targetNamespace="http://schemas.microsoft.com/office/2006/metadata/properties" ma:root="true" ma:fieldsID="e942a9dc2a11318c2ac23e8a69ca118d" ns2:_="" ns3:_="">
    <xsd:import namespace="c8215002-3c96-47bf-bb64-0b266ea9f73b"/>
    <xsd:import namespace="e1b29e63-cb00-4e0f-a4e0-e053b2fac1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215002-3c96-47bf-bb64-0b266ea9f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b29e63-cb00-4e0f-a4e0-e053b2fac13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18C6B0-3E1C-4B80-946A-1D4BD4311804}">
  <ds:schemaRefs>
    <ds:schemaRef ds:uri="c8215002-3c96-47bf-bb64-0b266ea9f73b"/>
    <ds:schemaRef ds:uri="http://purl.org/dc/dcmitype/"/>
    <ds:schemaRef ds:uri="http://purl.org/dc/elements/1.1/"/>
    <ds:schemaRef ds:uri="e1b29e63-cb00-4e0f-a4e0-e053b2fac137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891C4F8-F752-43B3-A212-DA8396A682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215002-3c96-47bf-bb64-0b266ea9f73b"/>
    <ds:schemaRef ds:uri="e1b29e63-cb00-4e0f-a4e0-e053b2fac1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BS</vt:lpstr>
      <vt:lpstr>PL</vt:lpstr>
      <vt:lpstr>CE</vt:lpstr>
      <vt:lpstr>CF</vt:lpstr>
      <vt:lpstr>BS!Print_Area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2025-11-10T02:37:47Z</cp:lastPrinted>
  <dcterms:created xsi:type="dcterms:W3CDTF">1999-05-15T03:54:17Z</dcterms:created>
  <dcterms:modified xsi:type="dcterms:W3CDTF">2025-11-10T02:37:49Z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0x01010081305EC3AD7AB0428CCE5EC4AD2FD0E2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